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codeName="ThisWorkbook"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62a\AC\Temp\"/>
    </mc:Choice>
  </mc:AlternateContent>
  <xr:revisionPtr revIDLastSave="0" documentId="8_{B473BBD9-AF28-424A-905E-22DD21D1B038}" xr6:coauthVersionLast="47" xr6:coauthVersionMax="47" xr10:uidLastSave="{00000000-0000-0000-0000-000000000000}"/>
  <bookViews>
    <workbookView xWindow="-60" yWindow="-60" windowWidth="15480" windowHeight="11640" tabRatio="842" xr2:uid="{00000000-000D-0000-FFFF-FFFF00000000}"/>
  </bookViews>
  <sheets>
    <sheet name="Cover Page" sheetId="71" r:id="rId1"/>
    <sheet name="PL" sheetId="11" r:id="rId2"/>
    <sheet name="BS" sheetId="12" r:id="rId3"/>
    <sheet name="Equity" sheetId="10" r:id="rId4"/>
    <sheet name="CF " sheetId="53" r:id="rId5"/>
    <sheet name="No.2-3" sheetId="19" r:id="rId6"/>
    <sheet name="No.2-3 (2)" sheetId="61" state="hidden" r:id="rId7"/>
    <sheet name="PPE 5" sheetId="13" r:id="rId8"/>
    <sheet name="No.8-9.2" sheetId="18" r:id="rId9"/>
    <sheet name="No.8-9.2 (2)" sheetId="55" r:id="rId10"/>
    <sheet name="N20-20.1" sheetId="56" r:id="rId11"/>
    <sheet name="N-20.2-21" sheetId="57" r:id="rId12"/>
    <sheet name="N-20.2-21 (2)" sheetId="58" r:id="rId13"/>
    <sheet name="TB-" sheetId="69" r:id="rId14"/>
    <sheet name="Client TB " sheetId="70" r:id="rId15"/>
    <sheet name="TB-2012" sheetId="63" state="hidden" r:id="rId16"/>
    <sheet name="TB (2)" sheetId="64" state="hidden" r:id="rId17"/>
    <sheet name="Diferred income (2)" sheetId="68" state="hidden" r:id="rId18"/>
    <sheet name="Ratio Analysis" sheetId="60" r:id="rId19"/>
    <sheet name="Sheet1" sheetId="62" state="hidden" r:id="rId20"/>
    <sheet name="Confirmation-bank" sheetId="66" state="hidden" r:id="rId21"/>
  </sheets>
  <externalReferences>
    <externalReference r:id="rId22"/>
    <externalReference r:id="rId23"/>
  </externalReferences>
  <definedNames>
    <definedName name="_xlnm._FilterDatabase" localSheetId="14" hidden="1">'Client TB '!#REF!</definedName>
    <definedName name="_xlnm._FilterDatabase" localSheetId="13" hidden="1">'TB-'!$D$1:$F$268</definedName>
    <definedName name="_xlnm._FilterDatabase" localSheetId="16" hidden="1">'TB (2)'!$G$1:$G$441</definedName>
    <definedName name="_xlnm._FilterDatabase" localSheetId="15" hidden="1">'TB-2012'!$B$1:$C$441</definedName>
    <definedName name="_xlnm.Print_Area" localSheetId="2">BS!$B$2:$K$52</definedName>
    <definedName name="_xlnm.Print_Area" localSheetId="4">'CF '!$B$2:$F$46</definedName>
    <definedName name="_xlnm.Print_Area" localSheetId="20">'Confirmation-bank'!$B$1:$V$45</definedName>
    <definedName name="_xlnm.Print_Area" localSheetId="17">'Diferred income (2)'!$A$1:$AR$52</definedName>
    <definedName name="_xlnm.Print_Area" localSheetId="3">Equity!$B$2:$L$39</definedName>
    <definedName name="_xlnm.Print_Area" localSheetId="11">'N-20.2-21'!$B$2:$M$56</definedName>
    <definedName name="_xlnm.Print_Area" localSheetId="12">'N-20.2-21 (2)'!$B$2:$M$51</definedName>
    <definedName name="_xlnm.Print_Area" localSheetId="10">'N20-20.1'!$B$2:$K$40</definedName>
    <definedName name="_xlnm.Print_Area" localSheetId="5">'No.2-3'!$B$2:$G$50</definedName>
    <definedName name="_xlnm.Print_Area" localSheetId="6">'No.2-3 (2)'!$B$2:$G$49</definedName>
    <definedName name="_xlnm.Print_Area" localSheetId="8">'No.8-9.2'!$B$1:$F$62</definedName>
    <definedName name="_xlnm.Print_Area" localSheetId="9">'No.8-9.2 (2)'!$C$2:$G$59</definedName>
    <definedName name="_xlnm.Print_Area" localSheetId="1">PL!$C$2:$G$52</definedName>
    <definedName name="_xlnm.Print_Area" localSheetId="7">'PPE 5'!$B$2:$R$39</definedName>
    <definedName name="_xlnm.Print_Area" localSheetId="13">'TB-'!$B$2:$F$416</definedName>
    <definedName name="_xlnm.Print_Titles" localSheetId="17">'Diferred income (2)'!$1:$10</definedName>
    <definedName name="_xlnm.Print_Titles" localSheetId="10">'N20-20.1'!$2:$3</definedName>
    <definedName name="Saminda" localSheetId="17">#REF!</definedName>
    <definedName name="Samind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55" l="1"/>
  <c r="H31" i="55"/>
  <c r="G35" i="18"/>
  <c r="V4" i="66"/>
  <c r="J6" i="66"/>
  <c r="O11" i="66"/>
  <c r="O13" i="66"/>
  <c r="O15" i="66"/>
  <c r="O17" i="66"/>
  <c r="O19" i="66"/>
  <c r="O21" i="66"/>
  <c r="O23" i="66"/>
  <c r="L25" i="66"/>
  <c r="M25" i="66"/>
  <c r="R25" i="66"/>
  <c r="O27" i="66"/>
  <c r="O29" i="66"/>
  <c r="R29" i="66"/>
  <c r="O31" i="66"/>
  <c r="R31" i="66"/>
  <c r="O33" i="66"/>
  <c r="O35" i="66"/>
  <c r="O37" i="66"/>
  <c r="R37" i="66"/>
  <c r="O39" i="66"/>
  <c r="R39" i="66"/>
  <c r="O41" i="66"/>
  <c r="L43" i="66"/>
  <c r="O43" i="66"/>
  <c r="R43" i="66"/>
  <c r="O45" i="66"/>
  <c r="R46" i="66"/>
  <c r="R48" i="66"/>
  <c r="G5" i="62"/>
  <c r="I5" i="62"/>
  <c r="K5" i="62"/>
  <c r="G6" i="62"/>
  <c r="I6" i="62"/>
  <c r="K6" i="62"/>
  <c r="G7" i="62"/>
  <c r="I7" i="62"/>
  <c r="K7" i="62"/>
  <c r="G8" i="62"/>
  <c r="I8" i="62"/>
  <c r="K8" i="62"/>
  <c r="G9" i="62"/>
  <c r="I9" i="62"/>
  <c r="K9" i="62"/>
  <c r="E11" i="62"/>
  <c r="F10" i="60"/>
  <c r="F11" i="60"/>
  <c r="F12" i="60" s="1"/>
  <c r="F13" i="60"/>
  <c r="F14" i="60" s="1"/>
  <c r="E3" i="64"/>
  <c r="F3" i="64"/>
  <c r="G3" i="64"/>
  <c r="E4" i="64"/>
  <c r="F4" i="64"/>
  <c r="G4" i="64" s="1"/>
  <c r="E5" i="64"/>
  <c r="F5" i="64"/>
  <c r="G5" i="64"/>
  <c r="E6" i="64"/>
  <c r="F6" i="64"/>
  <c r="G6" i="64"/>
  <c r="E7" i="64"/>
  <c r="F7" i="64"/>
  <c r="G7" i="64" s="1"/>
  <c r="E8" i="64"/>
  <c r="F8" i="64"/>
  <c r="G8" i="64"/>
  <c r="E9" i="64"/>
  <c r="F9" i="64"/>
  <c r="G9" i="64"/>
  <c r="E10" i="64"/>
  <c r="F10" i="64"/>
  <c r="G10" i="64"/>
  <c r="E11" i="64"/>
  <c r="F11" i="64"/>
  <c r="E12" i="64"/>
  <c r="F12" i="64"/>
  <c r="G12" i="64" s="1"/>
  <c r="E13" i="64"/>
  <c r="F13" i="64"/>
  <c r="G13" i="64"/>
  <c r="E14" i="64"/>
  <c r="F14" i="64"/>
  <c r="G14" i="64"/>
  <c r="E15" i="64"/>
  <c r="F15" i="64"/>
  <c r="G15" i="64" s="1"/>
  <c r="E16" i="64"/>
  <c r="F16" i="64"/>
  <c r="G16" i="64"/>
  <c r="E17" i="64"/>
  <c r="F17" i="64"/>
  <c r="G17" i="64"/>
  <c r="E18" i="64"/>
  <c r="F18" i="64"/>
  <c r="G18" i="64" s="1"/>
  <c r="E19" i="64"/>
  <c r="F19" i="64"/>
  <c r="E20" i="64"/>
  <c r="F20" i="64"/>
  <c r="G20" i="64" s="1"/>
  <c r="E21" i="64"/>
  <c r="F21" i="64"/>
  <c r="G21" i="64"/>
  <c r="E22" i="64"/>
  <c r="F22" i="64"/>
  <c r="G22" i="64"/>
  <c r="E23" i="64"/>
  <c r="F23" i="64"/>
  <c r="G23" i="64" s="1"/>
  <c r="E24" i="64"/>
  <c r="F24" i="64"/>
  <c r="G24" i="64"/>
  <c r="E25" i="64"/>
  <c r="F25" i="64"/>
  <c r="G25" i="64"/>
  <c r="E26" i="64"/>
  <c r="F26" i="64"/>
  <c r="G26" i="64" s="1"/>
  <c r="E27" i="64"/>
  <c r="F27" i="64"/>
  <c r="G27" i="64"/>
  <c r="E28" i="64"/>
  <c r="F28" i="64"/>
  <c r="G28" i="64" s="1"/>
  <c r="E29" i="64"/>
  <c r="F29" i="64"/>
  <c r="G29" i="64"/>
  <c r="E30" i="64"/>
  <c r="F30" i="64"/>
  <c r="G30" i="64"/>
  <c r="E31" i="64"/>
  <c r="F31" i="64"/>
  <c r="G31" i="64"/>
  <c r="E32" i="64"/>
  <c r="F32" i="64"/>
  <c r="G32" i="64"/>
  <c r="E33" i="64"/>
  <c r="F33" i="64"/>
  <c r="G33" i="64"/>
  <c r="E34" i="64"/>
  <c r="F34" i="64"/>
  <c r="G34" i="64" s="1"/>
  <c r="E35" i="64"/>
  <c r="F35" i="64"/>
  <c r="G35" i="64"/>
  <c r="E36" i="64"/>
  <c r="F36" i="64"/>
  <c r="G36" i="64" s="1"/>
  <c r="E37" i="64"/>
  <c r="F37" i="64"/>
  <c r="G37" i="64"/>
  <c r="E38" i="64"/>
  <c r="F38" i="64"/>
  <c r="G38" i="64"/>
  <c r="E39" i="64"/>
  <c r="F39" i="64"/>
  <c r="G39" i="64"/>
  <c r="E40" i="64"/>
  <c r="F40" i="64"/>
  <c r="G40" i="64"/>
  <c r="E41" i="64"/>
  <c r="F41" i="64"/>
  <c r="G41" i="64"/>
  <c r="E42" i="64"/>
  <c r="F42" i="64"/>
  <c r="G42" i="64" s="1"/>
  <c r="E43" i="64"/>
  <c r="F43" i="64"/>
  <c r="G43" i="64"/>
  <c r="E44" i="64"/>
  <c r="F44" i="64"/>
  <c r="G44" i="64" s="1"/>
  <c r="E45" i="64"/>
  <c r="F45" i="64"/>
  <c r="G45" i="64"/>
  <c r="E46" i="64"/>
  <c r="F46" i="64"/>
  <c r="G46" i="64"/>
  <c r="E47" i="64"/>
  <c r="F47" i="64"/>
  <c r="G47" i="64"/>
  <c r="E48" i="64"/>
  <c r="F48" i="64"/>
  <c r="G48" i="64"/>
  <c r="E49" i="64"/>
  <c r="F49" i="64"/>
  <c r="G49" i="64"/>
  <c r="E50" i="64"/>
  <c r="F50" i="64"/>
  <c r="G50" i="64"/>
  <c r="E51" i="64"/>
  <c r="F51" i="64"/>
  <c r="G51" i="64"/>
  <c r="E52" i="64"/>
  <c r="F52" i="64"/>
  <c r="G52" i="64" s="1"/>
  <c r="E53" i="64"/>
  <c r="F53" i="64"/>
  <c r="G53" i="64"/>
  <c r="E54" i="64"/>
  <c r="F54" i="64"/>
  <c r="G54" i="64"/>
  <c r="E55" i="64"/>
  <c r="F55" i="64"/>
  <c r="G55" i="64"/>
  <c r="E56" i="64"/>
  <c r="F56" i="64"/>
  <c r="G56" i="64"/>
  <c r="E57" i="64"/>
  <c r="F57" i="64"/>
  <c r="G57" i="64"/>
  <c r="E58" i="64"/>
  <c r="F58" i="64"/>
  <c r="G58" i="64"/>
  <c r="E59" i="64"/>
  <c r="F59" i="64"/>
  <c r="G59" i="64"/>
  <c r="E60" i="64"/>
  <c r="F60" i="64"/>
  <c r="G60" i="64" s="1"/>
  <c r="E61" i="64"/>
  <c r="F61" i="64"/>
  <c r="G61" i="64"/>
  <c r="E62" i="64"/>
  <c r="F62" i="64"/>
  <c r="G62" i="64"/>
  <c r="E63" i="64"/>
  <c r="F63" i="64"/>
  <c r="G63" i="64"/>
  <c r="E64" i="64"/>
  <c r="F64" i="64"/>
  <c r="G64" i="64"/>
  <c r="E65" i="64"/>
  <c r="F65" i="64"/>
  <c r="G65" i="64"/>
  <c r="E66" i="64"/>
  <c r="F66" i="64"/>
  <c r="G66" i="64"/>
  <c r="E67" i="64"/>
  <c r="F67" i="64"/>
  <c r="G67" i="64"/>
  <c r="E68" i="64"/>
  <c r="F68" i="64"/>
  <c r="G68" i="64" s="1"/>
  <c r="E69" i="64"/>
  <c r="F69" i="64"/>
  <c r="G69" i="64"/>
  <c r="E70" i="64"/>
  <c r="F70" i="64"/>
  <c r="G70" i="64"/>
  <c r="E71" i="64"/>
  <c r="F71" i="64"/>
  <c r="G71" i="64"/>
  <c r="E72" i="64"/>
  <c r="F72" i="64"/>
  <c r="G72" i="64"/>
  <c r="E73" i="64"/>
  <c r="F73" i="64"/>
  <c r="G73" i="64"/>
  <c r="E74" i="64"/>
  <c r="F74" i="64"/>
  <c r="G74" i="64"/>
  <c r="E75" i="64"/>
  <c r="F75" i="64"/>
  <c r="G75" i="64"/>
  <c r="E76" i="64"/>
  <c r="F76" i="64"/>
  <c r="G76" i="64" s="1"/>
  <c r="E77" i="64"/>
  <c r="F77" i="64"/>
  <c r="G77" i="64"/>
  <c r="E78" i="64"/>
  <c r="F78" i="64"/>
  <c r="G78" i="64"/>
  <c r="E79" i="64"/>
  <c r="F79" i="64"/>
  <c r="G79" i="64"/>
  <c r="E80" i="64"/>
  <c r="F80" i="64"/>
  <c r="G80" i="64"/>
  <c r="E81" i="64"/>
  <c r="F81" i="64"/>
  <c r="G81" i="64"/>
  <c r="E82" i="64"/>
  <c r="F82" i="64"/>
  <c r="G82" i="64"/>
  <c r="E83" i="64"/>
  <c r="F83" i="64"/>
  <c r="G83" i="64"/>
  <c r="E84" i="64"/>
  <c r="F84" i="64"/>
  <c r="G84" i="64" s="1"/>
  <c r="E85" i="64"/>
  <c r="F85" i="64"/>
  <c r="G85" i="64"/>
  <c r="E86" i="64"/>
  <c r="F86" i="64"/>
  <c r="G86" i="64"/>
  <c r="E87" i="64"/>
  <c r="F87" i="64"/>
  <c r="G87" i="64"/>
  <c r="E88" i="64"/>
  <c r="F88" i="64"/>
  <c r="G88" i="64"/>
  <c r="E89" i="64"/>
  <c r="F89" i="64"/>
  <c r="G89" i="64"/>
  <c r="E90" i="64"/>
  <c r="F90" i="64"/>
  <c r="G90" i="64"/>
  <c r="E91" i="64"/>
  <c r="F91" i="64"/>
  <c r="G91" i="64"/>
  <c r="E92" i="64"/>
  <c r="F92" i="64"/>
  <c r="G92" i="64" s="1"/>
  <c r="E93" i="64"/>
  <c r="F93" i="64"/>
  <c r="G93" i="64"/>
  <c r="E94" i="64"/>
  <c r="F94" i="64"/>
  <c r="G94" i="64"/>
  <c r="E95" i="64"/>
  <c r="F95" i="64"/>
  <c r="G95" i="64"/>
  <c r="E96" i="64"/>
  <c r="F96" i="64"/>
  <c r="G96" i="64"/>
  <c r="E97" i="64"/>
  <c r="F97" i="64"/>
  <c r="G97" i="64"/>
  <c r="E98" i="64"/>
  <c r="F98" i="64"/>
  <c r="G98" i="64"/>
  <c r="E99" i="64"/>
  <c r="F99" i="64"/>
  <c r="G99" i="64"/>
  <c r="E100" i="64"/>
  <c r="F100" i="64"/>
  <c r="G100" i="64" s="1"/>
  <c r="E101" i="64"/>
  <c r="F101" i="64"/>
  <c r="G101" i="64"/>
  <c r="E102" i="64"/>
  <c r="F102" i="64"/>
  <c r="G102" i="64"/>
  <c r="E103" i="64"/>
  <c r="F103" i="64"/>
  <c r="G103" i="64"/>
  <c r="E104" i="64"/>
  <c r="F104" i="64"/>
  <c r="G104" i="64"/>
  <c r="E105" i="64"/>
  <c r="F105" i="64"/>
  <c r="G105" i="64"/>
  <c r="E106" i="64"/>
  <c r="F106" i="64"/>
  <c r="G106" i="64"/>
  <c r="E107" i="64"/>
  <c r="F107" i="64"/>
  <c r="G107" i="64"/>
  <c r="E108" i="64"/>
  <c r="F108" i="64"/>
  <c r="G108" i="64" s="1"/>
  <c r="E109" i="64"/>
  <c r="F109" i="64"/>
  <c r="G109" i="64"/>
  <c r="E110" i="64"/>
  <c r="F110" i="64"/>
  <c r="G110" i="64"/>
  <c r="E111" i="64"/>
  <c r="F111" i="64"/>
  <c r="G111" i="64"/>
  <c r="E112" i="64"/>
  <c r="F112" i="64"/>
  <c r="G112" i="64"/>
  <c r="E113" i="64"/>
  <c r="F113" i="64"/>
  <c r="G113" i="64"/>
  <c r="E114" i="64"/>
  <c r="F114" i="64"/>
  <c r="G114" i="64"/>
  <c r="E115" i="64"/>
  <c r="F115" i="64"/>
  <c r="G115" i="64"/>
  <c r="E116" i="64"/>
  <c r="F116" i="64"/>
  <c r="G116" i="64" s="1"/>
  <c r="E117" i="64"/>
  <c r="F117" i="64"/>
  <c r="G117" i="64"/>
  <c r="E118" i="64"/>
  <c r="F118" i="64"/>
  <c r="G118" i="64" s="1"/>
  <c r="E119" i="64"/>
  <c r="F119" i="64"/>
  <c r="G119" i="64"/>
  <c r="E120" i="64"/>
  <c r="F120" i="64"/>
  <c r="G120" i="64"/>
  <c r="E121" i="64"/>
  <c r="F121" i="64"/>
  <c r="G121" i="64"/>
  <c r="E122" i="64"/>
  <c r="F122" i="64"/>
  <c r="G122" i="64"/>
  <c r="E123" i="64"/>
  <c r="F123" i="64"/>
  <c r="G123" i="64"/>
  <c r="E124" i="64"/>
  <c r="F124" i="64"/>
  <c r="G124" i="64" s="1"/>
  <c r="E125" i="64"/>
  <c r="F125" i="64"/>
  <c r="G125" i="64"/>
  <c r="E126" i="64"/>
  <c r="F126" i="64"/>
  <c r="G126" i="64" s="1"/>
  <c r="E127" i="64"/>
  <c r="F127" i="64"/>
  <c r="G127" i="64"/>
  <c r="E128" i="64"/>
  <c r="F128" i="64"/>
  <c r="G128" i="64"/>
  <c r="E129" i="64"/>
  <c r="F129" i="64"/>
  <c r="G129" i="64"/>
  <c r="E130" i="64"/>
  <c r="F130" i="64"/>
  <c r="G130" i="64"/>
  <c r="E131" i="64"/>
  <c r="F131" i="64"/>
  <c r="G131" i="64"/>
  <c r="E132" i="64"/>
  <c r="F132" i="64"/>
  <c r="G132" i="64" s="1"/>
  <c r="E133" i="64"/>
  <c r="F133" i="64"/>
  <c r="G133" i="64"/>
  <c r="E134" i="64"/>
  <c r="F134" i="64"/>
  <c r="G134" i="64" s="1"/>
  <c r="E135" i="64"/>
  <c r="F135" i="64"/>
  <c r="G135" i="64"/>
  <c r="E136" i="64"/>
  <c r="F136" i="64"/>
  <c r="G136" i="64"/>
  <c r="E137" i="64"/>
  <c r="F137" i="64"/>
  <c r="G137" i="64"/>
  <c r="E138" i="64"/>
  <c r="F138" i="64"/>
  <c r="G138" i="64"/>
  <c r="E139" i="64"/>
  <c r="F139" i="64"/>
  <c r="G139" i="64"/>
  <c r="E140" i="64"/>
  <c r="F140" i="64"/>
  <c r="G140" i="64" s="1"/>
  <c r="E141" i="64"/>
  <c r="F141" i="64"/>
  <c r="G141" i="64"/>
  <c r="E142" i="64"/>
  <c r="F142" i="64"/>
  <c r="G142" i="64" s="1"/>
  <c r="E143" i="64"/>
  <c r="F143" i="64"/>
  <c r="G143" i="64"/>
  <c r="E144" i="64"/>
  <c r="F144" i="64"/>
  <c r="G144" i="64"/>
  <c r="E145" i="64"/>
  <c r="F145" i="64"/>
  <c r="G145" i="64"/>
  <c r="E146" i="64"/>
  <c r="F146" i="64"/>
  <c r="G146" i="64"/>
  <c r="E147" i="64"/>
  <c r="F147" i="64"/>
  <c r="G147" i="64"/>
  <c r="E148" i="64"/>
  <c r="F148" i="64"/>
  <c r="G148" i="64" s="1"/>
  <c r="E149" i="64"/>
  <c r="F149" i="64"/>
  <c r="G149" i="64"/>
  <c r="E150" i="64"/>
  <c r="F150" i="64"/>
  <c r="G150" i="64" s="1"/>
  <c r="E151" i="64"/>
  <c r="F151" i="64"/>
  <c r="G151" i="64"/>
  <c r="E152" i="64"/>
  <c r="F152" i="64"/>
  <c r="G152" i="64"/>
  <c r="E153" i="64"/>
  <c r="F153" i="64"/>
  <c r="G153" i="64"/>
  <c r="E154" i="64"/>
  <c r="F154" i="64"/>
  <c r="G154" i="64"/>
  <c r="E155" i="64"/>
  <c r="F155" i="64"/>
  <c r="G155" i="64"/>
  <c r="E156" i="64"/>
  <c r="F156" i="64"/>
  <c r="G156" i="64" s="1"/>
  <c r="E157" i="64"/>
  <c r="F157" i="64"/>
  <c r="G157" i="64"/>
  <c r="E158" i="64"/>
  <c r="F158" i="64"/>
  <c r="G158" i="64" s="1"/>
  <c r="E159" i="64"/>
  <c r="F159" i="64"/>
  <c r="G159" i="64"/>
  <c r="E160" i="64"/>
  <c r="F160" i="64"/>
  <c r="G160" i="64"/>
  <c r="E161" i="64"/>
  <c r="F161" i="64"/>
  <c r="G161" i="64"/>
  <c r="E162" i="64"/>
  <c r="F162" i="64"/>
  <c r="G162" i="64"/>
  <c r="E163" i="64"/>
  <c r="F163" i="64"/>
  <c r="G163" i="64"/>
  <c r="E164" i="64"/>
  <c r="F164" i="64"/>
  <c r="G164" i="64" s="1"/>
  <c r="E165" i="64"/>
  <c r="F165" i="64"/>
  <c r="G165" i="64"/>
  <c r="E166" i="64"/>
  <c r="F166" i="64"/>
  <c r="G166" i="64" s="1"/>
  <c r="E167" i="64"/>
  <c r="F167" i="64"/>
  <c r="G167" i="64"/>
  <c r="E168" i="64"/>
  <c r="F168" i="64"/>
  <c r="G168" i="64"/>
  <c r="E169" i="64"/>
  <c r="F169" i="64"/>
  <c r="G169" i="64"/>
  <c r="E170" i="64"/>
  <c r="F170" i="64"/>
  <c r="G170" i="64"/>
  <c r="E171" i="64"/>
  <c r="F171" i="64"/>
  <c r="G171" i="64"/>
  <c r="E172" i="64"/>
  <c r="F172" i="64"/>
  <c r="G172" i="64" s="1"/>
  <c r="E173" i="64"/>
  <c r="F173" i="64"/>
  <c r="G173" i="64"/>
  <c r="E174" i="64"/>
  <c r="F174" i="64"/>
  <c r="G174" i="64" s="1"/>
  <c r="E175" i="64"/>
  <c r="F175" i="64"/>
  <c r="G175" i="64"/>
  <c r="E176" i="64"/>
  <c r="F176" i="64"/>
  <c r="G176" i="64"/>
  <c r="E177" i="64"/>
  <c r="F177" i="64"/>
  <c r="G177" i="64"/>
  <c r="E178" i="64"/>
  <c r="F178" i="64"/>
  <c r="G178" i="64"/>
  <c r="E179" i="64"/>
  <c r="F179" i="64"/>
  <c r="G179" i="64"/>
  <c r="E180" i="64"/>
  <c r="F180" i="64"/>
  <c r="G180" i="64" s="1"/>
  <c r="E181" i="64"/>
  <c r="F181" i="64"/>
  <c r="G181" i="64"/>
  <c r="E182" i="64"/>
  <c r="F182" i="64"/>
  <c r="G182" i="64" s="1"/>
  <c r="E183" i="64"/>
  <c r="F183" i="64"/>
  <c r="G183" i="64"/>
  <c r="E184" i="64"/>
  <c r="F184" i="64"/>
  <c r="G184" i="64"/>
  <c r="E185" i="64"/>
  <c r="F185" i="64"/>
  <c r="G185" i="64"/>
  <c r="E186" i="64"/>
  <c r="F186" i="64"/>
  <c r="G186" i="64"/>
  <c r="E187" i="64"/>
  <c r="F187" i="64"/>
  <c r="G187" i="64"/>
  <c r="E188" i="64"/>
  <c r="F188" i="64"/>
  <c r="G188" i="64" s="1"/>
  <c r="E189" i="64"/>
  <c r="F189" i="64"/>
  <c r="G189" i="64"/>
  <c r="E190" i="64"/>
  <c r="F190" i="64"/>
  <c r="G190" i="64" s="1"/>
  <c r="E191" i="64"/>
  <c r="F191" i="64"/>
  <c r="G191" i="64"/>
  <c r="E192" i="64"/>
  <c r="F192" i="64"/>
  <c r="G192" i="64"/>
  <c r="E193" i="64"/>
  <c r="F193" i="64"/>
  <c r="G193" i="64"/>
  <c r="E194" i="64"/>
  <c r="F194" i="64"/>
  <c r="G194" i="64"/>
  <c r="E195" i="64"/>
  <c r="F195" i="64"/>
  <c r="G195" i="64"/>
  <c r="E196" i="64"/>
  <c r="F196" i="64"/>
  <c r="G196" i="64" s="1"/>
  <c r="E197" i="64"/>
  <c r="F197" i="64"/>
  <c r="G197" i="64"/>
  <c r="E198" i="64"/>
  <c r="F198" i="64"/>
  <c r="G198" i="64" s="1"/>
  <c r="E199" i="64"/>
  <c r="F199" i="64"/>
  <c r="G199" i="64"/>
  <c r="E200" i="64"/>
  <c r="F200" i="64"/>
  <c r="G200" i="64"/>
  <c r="E201" i="64"/>
  <c r="F201" i="64"/>
  <c r="G201" i="64"/>
  <c r="E202" i="64"/>
  <c r="F202" i="64"/>
  <c r="G202" i="64"/>
  <c r="E203" i="64"/>
  <c r="F203" i="64"/>
  <c r="G203" i="64"/>
  <c r="E204" i="64"/>
  <c r="F204" i="64"/>
  <c r="G204" i="64" s="1"/>
  <c r="E205" i="64"/>
  <c r="F205" i="64"/>
  <c r="G205" i="64"/>
  <c r="E206" i="64"/>
  <c r="F206" i="64"/>
  <c r="G206" i="64" s="1"/>
  <c r="E207" i="64"/>
  <c r="F207" i="64"/>
  <c r="G207" i="64"/>
  <c r="E208" i="64"/>
  <c r="F208" i="64"/>
  <c r="G208" i="64"/>
  <c r="E209" i="64"/>
  <c r="F209" i="64"/>
  <c r="G209" i="64"/>
  <c r="E210" i="64"/>
  <c r="F210" i="64"/>
  <c r="G210" i="64"/>
  <c r="E211" i="64"/>
  <c r="F211" i="64"/>
  <c r="G211" i="64"/>
  <c r="E212" i="64"/>
  <c r="F212" i="64"/>
  <c r="G212" i="64" s="1"/>
  <c r="E213" i="64"/>
  <c r="F213" i="64"/>
  <c r="G213" i="64"/>
  <c r="E214" i="64"/>
  <c r="F214" i="64"/>
  <c r="G214" i="64" s="1"/>
  <c r="E215" i="64"/>
  <c r="F215" i="64"/>
  <c r="G215" i="64"/>
  <c r="E216" i="64"/>
  <c r="F216" i="64"/>
  <c r="G216" i="64"/>
  <c r="E217" i="64"/>
  <c r="F217" i="64"/>
  <c r="G217" i="64"/>
  <c r="E218" i="64"/>
  <c r="F218" i="64"/>
  <c r="G218" i="64"/>
  <c r="E219" i="64"/>
  <c r="F219" i="64"/>
  <c r="G219" i="64"/>
  <c r="E220" i="64"/>
  <c r="F220" i="64"/>
  <c r="G220" i="64" s="1"/>
  <c r="E221" i="64"/>
  <c r="F221" i="64"/>
  <c r="G221" i="64"/>
  <c r="E222" i="64"/>
  <c r="F222" i="64"/>
  <c r="G222" i="64" s="1"/>
  <c r="E223" i="64"/>
  <c r="F223" i="64"/>
  <c r="G223" i="64"/>
  <c r="E224" i="64"/>
  <c r="F224" i="64"/>
  <c r="G224" i="64"/>
  <c r="E225" i="64"/>
  <c r="F225" i="64"/>
  <c r="G225" i="64"/>
  <c r="E226" i="64"/>
  <c r="F226" i="64"/>
  <c r="G226" i="64"/>
  <c r="E227" i="64"/>
  <c r="F227" i="64"/>
  <c r="G227" i="64"/>
  <c r="E228" i="64"/>
  <c r="F228" i="64"/>
  <c r="G228" i="64" s="1"/>
  <c r="E229" i="64"/>
  <c r="F229" i="64"/>
  <c r="G229" i="64"/>
  <c r="E230" i="64"/>
  <c r="F230" i="64"/>
  <c r="G230" i="64" s="1"/>
  <c r="E231" i="64"/>
  <c r="F231" i="64"/>
  <c r="G231" i="64"/>
  <c r="E232" i="64"/>
  <c r="F232" i="64"/>
  <c r="G232" i="64"/>
  <c r="E233" i="64"/>
  <c r="F233" i="64"/>
  <c r="G233" i="64"/>
  <c r="E234" i="64"/>
  <c r="F234" i="64"/>
  <c r="G234" i="64"/>
  <c r="E235" i="64"/>
  <c r="F235" i="64"/>
  <c r="G235" i="64"/>
  <c r="E236" i="64"/>
  <c r="F236" i="64"/>
  <c r="G236" i="64" s="1"/>
  <c r="E237" i="64"/>
  <c r="F237" i="64"/>
  <c r="G237" i="64"/>
  <c r="E238" i="64"/>
  <c r="F238" i="64"/>
  <c r="G238" i="64" s="1"/>
  <c r="E239" i="64"/>
  <c r="F239" i="64"/>
  <c r="G239" i="64"/>
  <c r="E240" i="64"/>
  <c r="F240" i="64"/>
  <c r="G240" i="64"/>
  <c r="E241" i="64"/>
  <c r="F241" i="64"/>
  <c r="G241" i="64"/>
  <c r="E242" i="64"/>
  <c r="F242" i="64"/>
  <c r="G242" i="64"/>
  <c r="E243" i="64"/>
  <c r="F243" i="64"/>
  <c r="G243" i="64"/>
  <c r="E244" i="64"/>
  <c r="F244" i="64"/>
  <c r="G244" i="64" s="1"/>
  <c r="E245" i="64"/>
  <c r="F245" i="64"/>
  <c r="G245" i="64"/>
  <c r="E246" i="64"/>
  <c r="F246" i="64"/>
  <c r="G246" i="64" s="1"/>
  <c r="E247" i="64"/>
  <c r="F247" i="64"/>
  <c r="G247" i="64"/>
  <c r="E248" i="64"/>
  <c r="F248" i="64"/>
  <c r="G248" i="64"/>
  <c r="E249" i="64"/>
  <c r="F249" i="64"/>
  <c r="G249" i="64"/>
  <c r="E250" i="64"/>
  <c r="F250" i="64"/>
  <c r="G250" i="64"/>
  <c r="E251" i="64"/>
  <c r="F251" i="64"/>
  <c r="G251" i="64"/>
  <c r="E252" i="64"/>
  <c r="F252" i="64"/>
  <c r="G252" i="64" s="1"/>
  <c r="E253" i="64"/>
  <c r="F253" i="64"/>
  <c r="G253" i="64"/>
  <c r="E254" i="64"/>
  <c r="F254" i="64"/>
  <c r="G254" i="64" s="1"/>
  <c r="E255" i="64"/>
  <c r="F255" i="64"/>
  <c r="G255" i="64"/>
  <c r="E256" i="64"/>
  <c r="F256" i="64"/>
  <c r="G256" i="64"/>
  <c r="E257" i="64"/>
  <c r="F257" i="64"/>
  <c r="G257" i="64"/>
  <c r="E258" i="64"/>
  <c r="F258" i="64"/>
  <c r="G258" i="64"/>
  <c r="E259" i="64"/>
  <c r="F259" i="64"/>
  <c r="G259" i="64"/>
  <c r="E260" i="64"/>
  <c r="F260" i="64"/>
  <c r="G260" i="64" s="1"/>
  <c r="E261" i="64"/>
  <c r="F261" i="64"/>
  <c r="G261" i="64"/>
  <c r="E262" i="64"/>
  <c r="F262" i="64"/>
  <c r="G262" i="64" s="1"/>
  <c r="E263" i="64"/>
  <c r="F263" i="64"/>
  <c r="G263" i="64"/>
  <c r="E264" i="64"/>
  <c r="F264" i="64"/>
  <c r="G264" i="64"/>
  <c r="E265" i="64"/>
  <c r="F265" i="64"/>
  <c r="G265" i="64"/>
  <c r="E266" i="64"/>
  <c r="F266" i="64"/>
  <c r="G266" i="64"/>
  <c r="E267" i="64"/>
  <c r="F267" i="64"/>
  <c r="G267" i="64"/>
  <c r="E268" i="64"/>
  <c r="F268" i="64"/>
  <c r="G268" i="64" s="1"/>
  <c r="E269" i="64"/>
  <c r="F269" i="64"/>
  <c r="G269" i="64"/>
  <c r="E270" i="64"/>
  <c r="F270" i="64"/>
  <c r="G270" i="64" s="1"/>
  <c r="E271" i="64"/>
  <c r="F271" i="64"/>
  <c r="G271" i="64"/>
  <c r="E272" i="64"/>
  <c r="F272" i="64"/>
  <c r="G272" i="64"/>
  <c r="E273" i="64"/>
  <c r="F273" i="64"/>
  <c r="G273" i="64"/>
  <c r="E274" i="64"/>
  <c r="F274" i="64"/>
  <c r="G274" i="64"/>
  <c r="E275" i="64"/>
  <c r="F275" i="64"/>
  <c r="G275" i="64"/>
  <c r="E276" i="64"/>
  <c r="F276" i="64"/>
  <c r="G276" i="64" s="1"/>
  <c r="E277" i="64"/>
  <c r="F277" i="64"/>
  <c r="E278" i="64"/>
  <c r="F278" i="64"/>
  <c r="G278" i="64" s="1"/>
  <c r="E279" i="64"/>
  <c r="F279" i="64"/>
  <c r="G279" i="64"/>
  <c r="E280" i="64"/>
  <c r="F280" i="64"/>
  <c r="G280" i="64"/>
  <c r="E281" i="64"/>
  <c r="F281" i="64"/>
  <c r="G281" i="64" s="1"/>
  <c r="E282" i="64"/>
  <c r="F282" i="64"/>
  <c r="G282" i="64"/>
  <c r="E283" i="64"/>
  <c r="F283" i="64"/>
  <c r="G283" i="64"/>
  <c r="E284" i="64"/>
  <c r="F284" i="64"/>
  <c r="G284" i="64" s="1"/>
  <c r="E285" i="64"/>
  <c r="F285" i="64"/>
  <c r="E286" i="64"/>
  <c r="F286" i="64"/>
  <c r="G286" i="64" s="1"/>
  <c r="E287" i="64"/>
  <c r="F287" i="64"/>
  <c r="G287" i="64"/>
  <c r="E288" i="64"/>
  <c r="F288" i="64"/>
  <c r="G288" i="64"/>
  <c r="E289" i="64"/>
  <c r="F289" i="64"/>
  <c r="G289" i="64" s="1"/>
  <c r="E290" i="64"/>
  <c r="F290" i="64"/>
  <c r="G290" i="64"/>
  <c r="E291" i="64"/>
  <c r="F291" i="64"/>
  <c r="G291" i="64"/>
  <c r="E292" i="64"/>
  <c r="F292" i="64"/>
  <c r="G292" i="64" s="1"/>
  <c r="E293" i="64"/>
  <c r="F293" i="64"/>
  <c r="E294" i="64"/>
  <c r="F294" i="64"/>
  <c r="G294" i="64" s="1"/>
  <c r="E295" i="64"/>
  <c r="F295" i="64"/>
  <c r="G295" i="64"/>
  <c r="E296" i="64"/>
  <c r="F296" i="64"/>
  <c r="G296" i="64"/>
  <c r="E297" i="64"/>
  <c r="F297" i="64"/>
  <c r="G297" i="64" s="1"/>
  <c r="E298" i="64"/>
  <c r="F298" i="64"/>
  <c r="G298" i="64"/>
  <c r="E299" i="64"/>
  <c r="F299" i="64"/>
  <c r="G299" i="64"/>
  <c r="E300" i="64"/>
  <c r="F300" i="64"/>
  <c r="G300" i="64" s="1"/>
  <c r="E301" i="64"/>
  <c r="F301" i="64"/>
  <c r="E302" i="64"/>
  <c r="F302" i="64"/>
  <c r="G302" i="64" s="1"/>
  <c r="E303" i="64"/>
  <c r="F303" i="64"/>
  <c r="G303" i="64"/>
  <c r="E304" i="64"/>
  <c r="F304" i="64"/>
  <c r="G304" i="64"/>
  <c r="E305" i="64"/>
  <c r="F305" i="64"/>
  <c r="G305" i="64" s="1"/>
  <c r="E306" i="64"/>
  <c r="F306" i="64"/>
  <c r="G306" i="64"/>
  <c r="E307" i="64"/>
  <c r="F307" i="64"/>
  <c r="G307" i="64"/>
  <c r="E308" i="64"/>
  <c r="F308" i="64"/>
  <c r="G308" i="64" s="1"/>
  <c r="E309" i="64"/>
  <c r="F309" i="64"/>
  <c r="E310" i="64"/>
  <c r="F310" i="64"/>
  <c r="G310" i="64" s="1"/>
  <c r="E311" i="64"/>
  <c r="F311" i="64"/>
  <c r="G311" i="64"/>
  <c r="E312" i="64"/>
  <c r="F312" i="64"/>
  <c r="G312" i="64"/>
  <c r="E313" i="64"/>
  <c r="F313" i="64"/>
  <c r="G313" i="64" s="1"/>
  <c r="E314" i="64"/>
  <c r="F314" i="64"/>
  <c r="G314" i="64"/>
  <c r="E315" i="64"/>
  <c r="F315" i="64"/>
  <c r="G315" i="64"/>
  <c r="E316" i="64"/>
  <c r="F316" i="64"/>
  <c r="G316" i="64" s="1"/>
  <c r="E317" i="64"/>
  <c r="F317" i="64"/>
  <c r="E318" i="64"/>
  <c r="F318" i="64"/>
  <c r="G318" i="64" s="1"/>
  <c r="E319" i="64"/>
  <c r="F319" i="64"/>
  <c r="G319" i="64"/>
  <c r="E320" i="64"/>
  <c r="F320" i="64"/>
  <c r="G320" i="64"/>
  <c r="E321" i="64"/>
  <c r="F321" i="64"/>
  <c r="E322" i="64"/>
  <c r="F322" i="64"/>
  <c r="G322" i="64" s="1"/>
  <c r="E323" i="64"/>
  <c r="F323" i="64"/>
  <c r="G323" i="64"/>
  <c r="E324" i="64"/>
  <c r="F324" i="64"/>
  <c r="G324" i="64"/>
  <c r="E325" i="64"/>
  <c r="F325" i="64"/>
  <c r="G325" i="64" s="1"/>
  <c r="E326" i="64"/>
  <c r="F326" i="64"/>
  <c r="G326" i="64"/>
  <c r="E327" i="64"/>
  <c r="F327" i="64"/>
  <c r="G327" i="64"/>
  <c r="E328" i="64"/>
  <c r="F328" i="64"/>
  <c r="G328" i="64" s="1"/>
  <c r="E329" i="64"/>
  <c r="F329" i="64"/>
  <c r="E330" i="64"/>
  <c r="F330" i="64"/>
  <c r="G330" i="64"/>
  <c r="E331" i="64"/>
  <c r="F331" i="64"/>
  <c r="G331" i="64" s="1"/>
  <c r="E332" i="64"/>
  <c r="F332" i="64"/>
  <c r="G332" i="64" s="1"/>
  <c r="E333" i="64"/>
  <c r="F333" i="64"/>
  <c r="G333" i="64"/>
  <c r="E334" i="64"/>
  <c r="F334" i="64"/>
  <c r="G334" i="64"/>
  <c r="E335" i="64"/>
  <c r="F335" i="64"/>
  <c r="G335" i="64" s="1"/>
  <c r="E336" i="64"/>
  <c r="F336" i="64"/>
  <c r="G336" i="64" s="1"/>
  <c r="E337" i="64"/>
  <c r="F337" i="64"/>
  <c r="G337" i="64"/>
  <c r="E338" i="64"/>
  <c r="F338" i="64"/>
  <c r="G338" i="64"/>
  <c r="E339" i="64"/>
  <c r="F339" i="64"/>
  <c r="G339" i="64" s="1"/>
  <c r="E340" i="64"/>
  <c r="F340" i="64"/>
  <c r="G340" i="64" s="1"/>
  <c r="E341" i="64"/>
  <c r="F341" i="64"/>
  <c r="G341" i="64"/>
  <c r="E342" i="64"/>
  <c r="F342" i="64"/>
  <c r="G342" i="64"/>
  <c r="E343" i="64"/>
  <c r="F343" i="64"/>
  <c r="G343" i="64" s="1"/>
  <c r="E344" i="64"/>
  <c r="F344" i="64"/>
  <c r="G344" i="64" s="1"/>
  <c r="E345" i="64"/>
  <c r="F345" i="64"/>
  <c r="G345" i="64"/>
  <c r="E346" i="64"/>
  <c r="F346" i="64"/>
  <c r="G346" i="64"/>
  <c r="E347" i="64"/>
  <c r="F347" i="64"/>
  <c r="G347" i="64" s="1"/>
  <c r="E348" i="64"/>
  <c r="F348" i="64"/>
  <c r="G348" i="64" s="1"/>
  <c r="E349" i="64"/>
  <c r="F349" i="64"/>
  <c r="G349" i="64"/>
  <c r="E350" i="64"/>
  <c r="F350" i="64"/>
  <c r="G350" i="64"/>
  <c r="E351" i="64"/>
  <c r="F351" i="64"/>
  <c r="G351" i="64" s="1"/>
  <c r="E352" i="64"/>
  <c r="F352" i="64"/>
  <c r="G352" i="64" s="1"/>
  <c r="E353" i="64"/>
  <c r="F353" i="64"/>
  <c r="G353" i="64"/>
  <c r="E354" i="64"/>
  <c r="F354" i="64"/>
  <c r="G354" i="64"/>
  <c r="E355" i="64"/>
  <c r="F355" i="64"/>
  <c r="G355" i="64" s="1"/>
  <c r="E356" i="64"/>
  <c r="F356" i="64"/>
  <c r="G356" i="64" s="1"/>
  <c r="E357" i="64"/>
  <c r="F357" i="64"/>
  <c r="G357" i="64"/>
  <c r="E358" i="64"/>
  <c r="F358" i="64"/>
  <c r="G358" i="64"/>
  <c r="E359" i="64"/>
  <c r="F359" i="64"/>
  <c r="G359" i="64" s="1"/>
  <c r="E360" i="64"/>
  <c r="F360" i="64"/>
  <c r="G360" i="64" s="1"/>
  <c r="E361" i="64"/>
  <c r="F361" i="64"/>
  <c r="G361" i="64"/>
  <c r="E362" i="64"/>
  <c r="F362" i="64"/>
  <c r="G362" i="64"/>
  <c r="E363" i="64"/>
  <c r="F363" i="64"/>
  <c r="G363" i="64" s="1"/>
  <c r="E364" i="64"/>
  <c r="F364" i="64"/>
  <c r="G364" i="64" s="1"/>
  <c r="E365" i="64"/>
  <c r="F365" i="64"/>
  <c r="G365" i="64"/>
  <c r="E366" i="64"/>
  <c r="F366" i="64"/>
  <c r="G366" i="64"/>
  <c r="E367" i="64"/>
  <c r="F367" i="64"/>
  <c r="G367" i="64" s="1"/>
  <c r="E368" i="64"/>
  <c r="F368" i="64"/>
  <c r="G368" i="64" s="1"/>
  <c r="E369" i="64"/>
  <c r="F369" i="64"/>
  <c r="G369" i="64"/>
  <c r="E370" i="64"/>
  <c r="F370" i="64"/>
  <c r="G370" i="64"/>
  <c r="E371" i="64"/>
  <c r="F371" i="64"/>
  <c r="G371" i="64" s="1"/>
  <c r="E372" i="64"/>
  <c r="F372" i="64"/>
  <c r="G372" i="64" s="1"/>
  <c r="E373" i="64"/>
  <c r="F373" i="64"/>
  <c r="G373" i="64"/>
  <c r="E374" i="64"/>
  <c r="F374" i="64"/>
  <c r="G374" i="64"/>
  <c r="E375" i="64"/>
  <c r="F375" i="64"/>
  <c r="G375" i="64" s="1"/>
  <c r="E376" i="64"/>
  <c r="F376" i="64"/>
  <c r="G376" i="64" s="1"/>
  <c r="E377" i="64"/>
  <c r="F377" i="64"/>
  <c r="G377" i="64"/>
  <c r="E378" i="64"/>
  <c r="F378" i="64"/>
  <c r="G378" i="64"/>
  <c r="E379" i="64"/>
  <c r="F379" i="64"/>
  <c r="G379" i="64" s="1"/>
  <c r="E380" i="64"/>
  <c r="F380" i="64"/>
  <c r="G380" i="64" s="1"/>
  <c r="E381" i="64"/>
  <c r="F381" i="64"/>
  <c r="G381" i="64"/>
  <c r="E382" i="64"/>
  <c r="F382" i="64"/>
  <c r="G382" i="64"/>
  <c r="E383" i="64"/>
  <c r="F383" i="64"/>
  <c r="G383" i="64" s="1"/>
  <c r="E384" i="64"/>
  <c r="F384" i="64"/>
  <c r="G384" i="64" s="1"/>
  <c r="E385" i="64"/>
  <c r="F385" i="64"/>
  <c r="G385" i="64"/>
  <c r="E386" i="64"/>
  <c r="F386" i="64"/>
  <c r="G386" i="64"/>
  <c r="E387" i="64"/>
  <c r="F387" i="64"/>
  <c r="G387" i="64" s="1"/>
  <c r="E388" i="64"/>
  <c r="F388" i="64"/>
  <c r="G388" i="64" s="1"/>
  <c r="E389" i="64"/>
  <c r="F389" i="64"/>
  <c r="G389" i="64"/>
  <c r="E390" i="64"/>
  <c r="F390" i="64"/>
  <c r="G390" i="64"/>
  <c r="E391" i="64"/>
  <c r="F391" i="64"/>
  <c r="G391" i="64" s="1"/>
  <c r="E392" i="64"/>
  <c r="F392" i="64"/>
  <c r="G392" i="64" s="1"/>
  <c r="E393" i="64"/>
  <c r="F393" i="64"/>
  <c r="G393" i="64"/>
  <c r="E394" i="64"/>
  <c r="F394" i="64"/>
  <c r="G394" i="64"/>
  <c r="E395" i="64"/>
  <c r="F395" i="64"/>
  <c r="G395" i="64" s="1"/>
  <c r="E396" i="64"/>
  <c r="F396" i="64"/>
  <c r="G396" i="64" s="1"/>
  <c r="E397" i="64"/>
  <c r="F397" i="64"/>
  <c r="G397" i="64"/>
  <c r="E398" i="64"/>
  <c r="F398" i="64"/>
  <c r="G398" i="64"/>
  <c r="E399" i="64"/>
  <c r="F399" i="64"/>
  <c r="G399" i="64" s="1"/>
  <c r="E400" i="64"/>
  <c r="F400" i="64"/>
  <c r="G400" i="64" s="1"/>
  <c r="E401" i="64"/>
  <c r="F401" i="64"/>
  <c r="G401" i="64"/>
  <c r="E402" i="64"/>
  <c r="F402" i="64"/>
  <c r="G402" i="64"/>
  <c r="E403" i="64"/>
  <c r="F403" i="64"/>
  <c r="G403" i="64" s="1"/>
  <c r="E404" i="64"/>
  <c r="F404" i="64"/>
  <c r="G404" i="64" s="1"/>
  <c r="E405" i="64"/>
  <c r="F405" i="64"/>
  <c r="G405" i="64"/>
  <c r="E406" i="64"/>
  <c r="F406" i="64"/>
  <c r="G406" i="64"/>
  <c r="E407" i="64"/>
  <c r="F407" i="64"/>
  <c r="G407" i="64" s="1"/>
  <c r="E408" i="64"/>
  <c r="F408" i="64"/>
  <c r="G408" i="64" s="1"/>
  <c r="E409" i="64"/>
  <c r="F409" i="64"/>
  <c r="G409" i="64"/>
  <c r="E410" i="64"/>
  <c r="F410" i="64"/>
  <c r="G410" i="64"/>
  <c r="E411" i="64"/>
  <c r="F411" i="64"/>
  <c r="G411" i="64" s="1"/>
  <c r="E412" i="64"/>
  <c r="F412" i="64"/>
  <c r="G412" i="64" s="1"/>
  <c r="E413" i="64"/>
  <c r="F413" i="64"/>
  <c r="G413" i="64"/>
  <c r="E414" i="64"/>
  <c r="F414" i="64"/>
  <c r="G414" i="64"/>
  <c r="E415" i="64"/>
  <c r="F415" i="64"/>
  <c r="G415" i="64" s="1"/>
  <c r="E416" i="64"/>
  <c r="F416" i="64"/>
  <c r="G416" i="64" s="1"/>
  <c r="E417" i="64"/>
  <c r="F417" i="64"/>
  <c r="G417" i="64"/>
  <c r="E418" i="64"/>
  <c r="F418" i="64"/>
  <c r="G418" i="64"/>
  <c r="E419" i="64"/>
  <c r="F419" i="64"/>
  <c r="G419" i="64" s="1"/>
  <c r="E420" i="64"/>
  <c r="F420" i="64"/>
  <c r="G420" i="64" s="1"/>
  <c r="E421" i="64"/>
  <c r="F421" i="64"/>
  <c r="G421" i="64"/>
  <c r="E422" i="64"/>
  <c r="F422" i="64"/>
  <c r="G422" i="64"/>
  <c r="E423" i="64"/>
  <c r="F423" i="64"/>
  <c r="G423" i="64" s="1"/>
  <c r="E424" i="64"/>
  <c r="F424" i="64"/>
  <c r="G424" i="64" s="1"/>
  <c r="E425" i="64"/>
  <c r="F425" i="64"/>
  <c r="G425" i="64"/>
  <c r="E426" i="64"/>
  <c r="F426" i="64"/>
  <c r="G426" i="64"/>
  <c r="E427" i="64"/>
  <c r="F427" i="64"/>
  <c r="G427" i="64" s="1"/>
  <c r="E428" i="64"/>
  <c r="F428" i="64"/>
  <c r="G428" i="64" s="1"/>
  <c r="E429" i="64"/>
  <c r="F429" i="64"/>
  <c r="G429" i="64"/>
  <c r="E430" i="64"/>
  <c r="F430" i="64"/>
  <c r="G430" i="64"/>
  <c r="E431" i="64"/>
  <c r="F431" i="64"/>
  <c r="G431" i="64" s="1"/>
  <c r="E432" i="64"/>
  <c r="F432" i="64"/>
  <c r="G432" i="64" s="1"/>
  <c r="E433" i="64"/>
  <c r="F433" i="64"/>
  <c r="G433" i="64"/>
  <c r="E434" i="64"/>
  <c r="F434" i="64"/>
  <c r="G434" i="64"/>
  <c r="E435" i="64"/>
  <c r="F435" i="64"/>
  <c r="G435" i="64" s="1"/>
  <c r="E436" i="64"/>
  <c r="F436" i="64"/>
  <c r="G436" i="64" s="1"/>
  <c r="E437" i="64"/>
  <c r="F437" i="64"/>
  <c r="G437" i="64"/>
  <c r="E438" i="64"/>
  <c r="F438" i="64"/>
  <c r="G438" i="64"/>
  <c r="E439" i="64"/>
  <c r="F439" i="64"/>
  <c r="G439" i="64" s="1"/>
  <c r="B440" i="64"/>
  <c r="D440" i="64"/>
  <c r="F3" i="63"/>
  <c r="F4" i="63"/>
  <c r="F5" i="63"/>
  <c r="F6" i="63"/>
  <c r="F7" i="63"/>
  <c r="F8" i="63"/>
  <c r="F9" i="63"/>
  <c r="F10" i="63"/>
  <c r="F11" i="63"/>
  <c r="F12" i="63"/>
  <c r="F13" i="63"/>
  <c r="F14" i="63"/>
  <c r="F15" i="63"/>
  <c r="F16" i="63"/>
  <c r="F17" i="63"/>
  <c r="F18" i="63"/>
  <c r="F19" i="63"/>
  <c r="F20" i="63"/>
  <c r="F21" i="63"/>
  <c r="F22" i="63"/>
  <c r="F23" i="63"/>
  <c r="F24" i="63"/>
  <c r="F25" i="63"/>
  <c r="F26" i="63"/>
  <c r="F27" i="63"/>
  <c r="F28" i="63"/>
  <c r="F29" i="63"/>
  <c r="F30" i="63"/>
  <c r="F31" i="63"/>
  <c r="F32" i="63"/>
  <c r="F33" i="63"/>
  <c r="F34" i="63"/>
  <c r="F35" i="63"/>
  <c r="F36" i="63"/>
  <c r="F37" i="63"/>
  <c r="F38" i="63"/>
  <c r="F39" i="63"/>
  <c r="F40" i="63"/>
  <c r="F41" i="63"/>
  <c r="F42" i="63"/>
  <c r="F43" i="63"/>
  <c r="F44" i="63"/>
  <c r="F45" i="63"/>
  <c r="F46" i="63"/>
  <c r="F47" i="63"/>
  <c r="F48" i="63"/>
  <c r="F49" i="63"/>
  <c r="F50" i="63"/>
  <c r="F51" i="63"/>
  <c r="F52" i="63"/>
  <c r="F53" i="63"/>
  <c r="F54" i="63"/>
  <c r="F55" i="63"/>
  <c r="F56" i="63"/>
  <c r="F57" i="63"/>
  <c r="F58" i="63"/>
  <c r="F59" i="63"/>
  <c r="F60" i="63"/>
  <c r="F61" i="63"/>
  <c r="F62" i="63"/>
  <c r="F63" i="63"/>
  <c r="F64" i="63"/>
  <c r="F65" i="63"/>
  <c r="F66" i="63"/>
  <c r="F67" i="63"/>
  <c r="F68" i="63"/>
  <c r="F69" i="63"/>
  <c r="F70" i="63"/>
  <c r="F71" i="63"/>
  <c r="F72" i="63"/>
  <c r="F73" i="63"/>
  <c r="F74" i="63"/>
  <c r="F75" i="63"/>
  <c r="F76" i="63"/>
  <c r="F77" i="63"/>
  <c r="F78" i="63"/>
  <c r="F79" i="63"/>
  <c r="F80" i="63"/>
  <c r="F81" i="63"/>
  <c r="F82" i="63"/>
  <c r="F83" i="63"/>
  <c r="F84" i="63"/>
  <c r="F85" i="63"/>
  <c r="F86" i="63"/>
  <c r="F87" i="63"/>
  <c r="F88" i="63"/>
  <c r="F89" i="63"/>
  <c r="F90" i="63"/>
  <c r="F91" i="63"/>
  <c r="F92" i="63"/>
  <c r="F93" i="63"/>
  <c r="F94" i="63"/>
  <c r="F95" i="63"/>
  <c r="F96" i="63"/>
  <c r="F97" i="63"/>
  <c r="F98" i="63"/>
  <c r="F99" i="63"/>
  <c r="F100" i="63"/>
  <c r="F101" i="63"/>
  <c r="F102" i="63"/>
  <c r="F103" i="63"/>
  <c r="F104" i="63"/>
  <c r="F105" i="63"/>
  <c r="F106" i="63"/>
  <c r="F107" i="63"/>
  <c r="F108" i="63"/>
  <c r="F109" i="63"/>
  <c r="F110" i="63"/>
  <c r="F111" i="63"/>
  <c r="F112" i="63"/>
  <c r="F113" i="63"/>
  <c r="F114" i="63"/>
  <c r="F115" i="63"/>
  <c r="F116" i="63"/>
  <c r="F117" i="63"/>
  <c r="F118" i="63"/>
  <c r="F119" i="63"/>
  <c r="F120" i="63"/>
  <c r="F121" i="63"/>
  <c r="F122" i="63"/>
  <c r="F123" i="63"/>
  <c r="F124" i="63"/>
  <c r="F125" i="63"/>
  <c r="F126" i="63"/>
  <c r="F127" i="63"/>
  <c r="F128" i="63"/>
  <c r="F129" i="63"/>
  <c r="F130" i="63"/>
  <c r="F131" i="63"/>
  <c r="F132" i="63"/>
  <c r="F133" i="63"/>
  <c r="F134" i="63"/>
  <c r="F135" i="63"/>
  <c r="F136" i="63"/>
  <c r="F137" i="63"/>
  <c r="F138" i="63"/>
  <c r="F139" i="63"/>
  <c r="F140" i="63"/>
  <c r="F141" i="63"/>
  <c r="F142" i="63"/>
  <c r="F143" i="63"/>
  <c r="F144" i="63"/>
  <c r="F145" i="63"/>
  <c r="F146" i="63"/>
  <c r="F147" i="63"/>
  <c r="F148" i="63"/>
  <c r="F149" i="63"/>
  <c r="F150" i="63"/>
  <c r="F151" i="63"/>
  <c r="F152" i="63"/>
  <c r="F153" i="63"/>
  <c r="F154" i="63"/>
  <c r="F155" i="63"/>
  <c r="F156" i="63"/>
  <c r="F157" i="63"/>
  <c r="F158" i="63"/>
  <c r="F159" i="63"/>
  <c r="F160" i="63"/>
  <c r="F161" i="63"/>
  <c r="F162" i="63"/>
  <c r="F163" i="63"/>
  <c r="F164" i="63"/>
  <c r="F165" i="63"/>
  <c r="F166" i="63"/>
  <c r="F167" i="63"/>
  <c r="F168" i="63"/>
  <c r="F169" i="63"/>
  <c r="F170" i="63"/>
  <c r="F171" i="63"/>
  <c r="F172" i="63"/>
  <c r="F173" i="63"/>
  <c r="F174" i="63"/>
  <c r="F175" i="63"/>
  <c r="F176" i="63"/>
  <c r="F177" i="63"/>
  <c r="F178" i="63"/>
  <c r="F179" i="63"/>
  <c r="F180" i="63"/>
  <c r="F181" i="63"/>
  <c r="F182" i="63"/>
  <c r="F183" i="63"/>
  <c r="F184" i="63"/>
  <c r="F185" i="63"/>
  <c r="F186" i="63"/>
  <c r="F187" i="63"/>
  <c r="F188" i="63"/>
  <c r="F189" i="63"/>
  <c r="F190" i="63"/>
  <c r="F191" i="63"/>
  <c r="F192" i="63"/>
  <c r="F193" i="63"/>
  <c r="F194" i="63"/>
  <c r="F195" i="63"/>
  <c r="F196" i="63"/>
  <c r="F197" i="63"/>
  <c r="F198" i="63"/>
  <c r="F199" i="63"/>
  <c r="F200" i="63"/>
  <c r="F201" i="63"/>
  <c r="F202" i="63"/>
  <c r="F203" i="63"/>
  <c r="F204" i="63"/>
  <c r="F205" i="63"/>
  <c r="F206" i="63"/>
  <c r="F207" i="63"/>
  <c r="F208" i="63"/>
  <c r="F209" i="63"/>
  <c r="F210" i="63"/>
  <c r="F211" i="63"/>
  <c r="F212" i="63"/>
  <c r="F213" i="63"/>
  <c r="F214" i="63"/>
  <c r="F215" i="63"/>
  <c r="F216" i="63"/>
  <c r="F217" i="63"/>
  <c r="F218" i="63"/>
  <c r="F219" i="63"/>
  <c r="F220" i="63"/>
  <c r="F221" i="63"/>
  <c r="F222" i="63"/>
  <c r="F223" i="63"/>
  <c r="F224" i="63"/>
  <c r="F225" i="63"/>
  <c r="F226" i="63"/>
  <c r="F227" i="63"/>
  <c r="F228" i="63"/>
  <c r="F229" i="63"/>
  <c r="F230" i="63"/>
  <c r="F231" i="63"/>
  <c r="F232" i="63"/>
  <c r="F233" i="63"/>
  <c r="F234" i="63"/>
  <c r="F235" i="63"/>
  <c r="F236" i="63"/>
  <c r="F237" i="63"/>
  <c r="F238" i="63"/>
  <c r="F239" i="63"/>
  <c r="F240" i="63"/>
  <c r="F241" i="63"/>
  <c r="F242" i="63"/>
  <c r="F243" i="63"/>
  <c r="F244" i="63"/>
  <c r="F245" i="63"/>
  <c r="F246" i="63"/>
  <c r="F247" i="63"/>
  <c r="F248" i="63"/>
  <c r="F249" i="63"/>
  <c r="F250" i="63"/>
  <c r="F251" i="63"/>
  <c r="F252" i="63"/>
  <c r="F253" i="63"/>
  <c r="F254" i="63"/>
  <c r="F255" i="63"/>
  <c r="F256" i="63"/>
  <c r="F257" i="63"/>
  <c r="F258" i="63"/>
  <c r="F259" i="63"/>
  <c r="F260" i="63"/>
  <c r="F261" i="63"/>
  <c r="F262" i="63"/>
  <c r="F263" i="63"/>
  <c r="F264" i="63"/>
  <c r="F265" i="63"/>
  <c r="F266" i="63"/>
  <c r="F267" i="63"/>
  <c r="F268" i="63"/>
  <c r="F269" i="63"/>
  <c r="F270" i="63"/>
  <c r="F271" i="63"/>
  <c r="F272" i="63"/>
  <c r="F273" i="63"/>
  <c r="F274" i="63"/>
  <c r="F275" i="63"/>
  <c r="F276" i="63"/>
  <c r="F277" i="63"/>
  <c r="F278" i="63"/>
  <c r="F279" i="63"/>
  <c r="F280" i="63"/>
  <c r="F281" i="63"/>
  <c r="F282" i="63"/>
  <c r="F283" i="63"/>
  <c r="F284" i="63"/>
  <c r="F285" i="63"/>
  <c r="F286" i="63"/>
  <c r="F287" i="63"/>
  <c r="F288" i="63"/>
  <c r="F289" i="63"/>
  <c r="F290" i="63"/>
  <c r="F291" i="63"/>
  <c r="F292" i="63"/>
  <c r="F293" i="63"/>
  <c r="F294" i="63"/>
  <c r="F295" i="63"/>
  <c r="F296" i="63"/>
  <c r="F297" i="63"/>
  <c r="F298" i="63"/>
  <c r="F299" i="63"/>
  <c r="F300" i="63"/>
  <c r="F301" i="63"/>
  <c r="F302" i="63"/>
  <c r="F303" i="63"/>
  <c r="F304" i="63"/>
  <c r="F305" i="63"/>
  <c r="F306" i="63"/>
  <c r="F307" i="63"/>
  <c r="F308" i="63"/>
  <c r="F309" i="63"/>
  <c r="F310" i="63"/>
  <c r="F311" i="63"/>
  <c r="F312" i="63"/>
  <c r="F313" i="63"/>
  <c r="F314" i="63"/>
  <c r="F315" i="63"/>
  <c r="F316" i="63"/>
  <c r="F317" i="63"/>
  <c r="F318" i="63"/>
  <c r="F319" i="63"/>
  <c r="F320" i="63"/>
  <c r="F321" i="63"/>
  <c r="F322" i="63"/>
  <c r="F323" i="63"/>
  <c r="F324" i="63"/>
  <c r="F325" i="63"/>
  <c r="F326" i="63"/>
  <c r="F327" i="63"/>
  <c r="F328" i="63"/>
  <c r="F329" i="63"/>
  <c r="F330" i="63"/>
  <c r="F331" i="63"/>
  <c r="F332" i="63"/>
  <c r="F333" i="63"/>
  <c r="F334" i="63"/>
  <c r="F335" i="63"/>
  <c r="F336" i="63"/>
  <c r="F337" i="63"/>
  <c r="F338" i="63"/>
  <c r="F339" i="63"/>
  <c r="F340" i="63"/>
  <c r="F341" i="63"/>
  <c r="F342" i="63"/>
  <c r="F343" i="63"/>
  <c r="F344" i="63"/>
  <c r="F345" i="63"/>
  <c r="F346" i="63"/>
  <c r="F347" i="63"/>
  <c r="F348" i="63"/>
  <c r="F349" i="63"/>
  <c r="F350" i="63"/>
  <c r="F351" i="63"/>
  <c r="F352" i="63"/>
  <c r="F353" i="63"/>
  <c r="F354" i="63"/>
  <c r="F355" i="63"/>
  <c r="F356" i="63"/>
  <c r="F357" i="63"/>
  <c r="F358" i="63"/>
  <c r="F359" i="63"/>
  <c r="F360" i="63"/>
  <c r="F361" i="63"/>
  <c r="F362" i="63"/>
  <c r="F363" i="63"/>
  <c r="F364" i="63"/>
  <c r="F365" i="63"/>
  <c r="F366" i="63"/>
  <c r="F367" i="63"/>
  <c r="F368" i="63"/>
  <c r="F369" i="63"/>
  <c r="F370" i="63"/>
  <c r="F371" i="63"/>
  <c r="F372" i="63"/>
  <c r="F373" i="63"/>
  <c r="F374" i="63"/>
  <c r="F375" i="63"/>
  <c r="F376" i="63"/>
  <c r="F377" i="63"/>
  <c r="F378" i="63"/>
  <c r="F379" i="63"/>
  <c r="F380" i="63"/>
  <c r="F381" i="63"/>
  <c r="F382" i="63"/>
  <c r="F383" i="63"/>
  <c r="F384" i="63"/>
  <c r="F385" i="63"/>
  <c r="F386" i="63"/>
  <c r="F387" i="63"/>
  <c r="F388" i="63"/>
  <c r="F389" i="63"/>
  <c r="F390" i="63"/>
  <c r="F391" i="63"/>
  <c r="F392" i="63"/>
  <c r="F393" i="63"/>
  <c r="F394" i="63"/>
  <c r="F395" i="63"/>
  <c r="F396" i="63"/>
  <c r="F397" i="63"/>
  <c r="F398" i="63"/>
  <c r="F399" i="63"/>
  <c r="F400" i="63"/>
  <c r="F401" i="63"/>
  <c r="F402" i="63"/>
  <c r="F403" i="63"/>
  <c r="F404" i="63"/>
  <c r="F405" i="63"/>
  <c r="F406" i="63"/>
  <c r="F407" i="63"/>
  <c r="F408" i="63"/>
  <c r="F409" i="63"/>
  <c r="F410" i="63"/>
  <c r="F411" i="63"/>
  <c r="F412" i="63"/>
  <c r="F413" i="63"/>
  <c r="F414" i="63"/>
  <c r="F415" i="63"/>
  <c r="F416" i="63"/>
  <c r="F417" i="63"/>
  <c r="F418" i="63"/>
  <c r="F419" i="63"/>
  <c r="F420" i="63"/>
  <c r="F421" i="63"/>
  <c r="F422" i="63"/>
  <c r="F423" i="63"/>
  <c r="F424" i="63"/>
  <c r="F425" i="63"/>
  <c r="F426" i="63"/>
  <c r="F427" i="63"/>
  <c r="F428" i="63"/>
  <c r="F429" i="63"/>
  <c r="F430" i="63"/>
  <c r="F431" i="63"/>
  <c r="F432" i="63"/>
  <c r="F433" i="63"/>
  <c r="F434" i="63"/>
  <c r="F435" i="63"/>
  <c r="F436" i="63"/>
  <c r="F437" i="63"/>
  <c r="F438" i="63"/>
  <c r="F439" i="63"/>
  <c r="C440" i="63"/>
  <c r="E440" i="63"/>
  <c r="E441" i="63"/>
  <c r="F440" i="63"/>
  <c r="D10" i="60"/>
  <c r="D11" i="60"/>
  <c r="D12" i="60"/>
  <c r="D13" i="60"/>
  <c r="D14" i="60"/>
  <c r="G329" i="64"/>
  <c r="G317" i="64"/>
  <c r="G309" i="64"/>
  <c r="G301" i="64"/>
  <c r="G293" i="64"/>
  <c r="G285" i="64"/>
  <c r="G277" i="64"/>
  <c r="O25" i="66"/>
  <c r="G321" i="64"/>
  <c r="G19" i="64"/>
  <c r="G11" i="64"/>
  <c r="I11" i="62"/>
  <c r="K11" i="62" l="1"/>
  <c r="G1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aabdulazeez</author>
  </authors>
  <commentList>
    <comment ref="G20" authorId="0" shapeId="0" xr:uid="{00000000-0006-0000-1100-000001000000}">
      <text>
        <r>
          <rPr>
            <b/>
            <sz val="9"/>
            <color indexed="81"/>
            <rFont val="Tahoma"/>
            <family val="2"/>
          </rPr>
          <t>aabdulazeez:</t>
        </r>
        <r>
          <rPr>
            <sz val="9"/>
            <color indexed="81"/>
            <rFont val="Tahoma"/>
            <family val="2"/>
          </rPr>
          <t xml:space="preserve">
2500000 CBDRR
20667 MRC</t>
        </r>
      </text>
    </comment>
  </commentList>
</comments>
</file>

<file path=xl/sharedStrings.xml><?xml version="1.0" encoding="utf-8"?>
<sst xmlns="http://schemas.openxmlformats.org/spreadsheetml/2006/main" count="2113" uniqueCount="1005">
  <si>
    <t>FM 009 - Sample Non Profit Financial Statements</t>
  </si>
  <si>
    <t>NON PROFIT</t>
  </si>
  <si>
    <t>SAMPLE FINANCIAL STATEMENTS</t>
  </si>
  <si>
    <t>ABC  PRIVATE LIMITED</t>
  </si>
  <si>
    <t>STATEMENT OF INCOME AND EXPENDITURE</t>
  </si>
  <si>
    <t>FOR THE YEAR ENDED 31ST DECEMBER</t>
  </si>
  <si>
    <t>Note</t>
  </si>
  <si>
    <t>MRf.</t>
  </si>
  <si>
    <t>Income</t>
  </si>
  <si>
    <t>Subscription Income</t>
  </si>
  <si>
    <t>Donations - International Federation of Red Cross and Crescent Societies (IFRC)</t>
  </si>
  <si>
    <t>ok</t>
  </si>
  <si>
    <t>Donations - International Federation of Red Cross and Crescent   Societies - (IFRC)</t>
  </si>
  <si>
    <t>Donations - Embassy of Switzerland</t>
  </si>
  <si>
    <t>Donations - Canadian Red Cross Society</t>
  </si>
  <si>
    <t>Donations - Canadian High Commission</t>
  </si>
  <si>
    <t>Donations - American Red Cross</t>
  </si>
  <si>
    <t>Donations - International Committee of the Red Cross</t>
  </si>
  <si>
    <t xml:space="preserve">Donations - World Health Organization </t>
  </si>
  <si>
    <t>Donations - Other Red Cross National Societies</t>
  </si>
  <si>
    <t>Donations - German Red Cross</t>
  </si>
  <si>
    <t>Donations - Chinese Red Cross</t>
  </si>
  <si>
    <t>Need to be done</t>
  </si>
  <si>
    <t>Donations - Australian Red Cross</t>
  </si>
  <si>
    <t>Donations - Other</t>
  </si>
  <si>
    <t>Donations - Singapore Red Cross</t>
  </si>
  <si>
    <t>Donations - Fund Raising Events</t>
  </si>
  <si>
    <t>Donations - Unicef</t>
  </si>
  <si>
    <t>Other Income</t>
  </si>
  <si>
    <t>Less: Expenditure</t>
  </si>
  <si>
    <t>Personnel Costs</t>
  </si>
  <si>
    <t>Workshops and Training</t>
  </si>
  <si>
    <t>Volunteer Incentives</t>
  </si>
  <si>
    <t>Travelling Expenses</t>
  </si>
  <si>
    <t>Information and Public Relations</t>
  </si>
  <si>
    <t xml:space="preserve">Office Maintenance </t>
  </si>
  <si>
    <t>Consultancy Fees</t>
  </si>
  <si>
    <t>Communication Costs</t>
  </si>
  <si>
    <t>Professional Fees</t>
  </si>
  <si>
    <t>Office Supplies</t>
  </si>
  <si>
    <t>Depreciation</t>
  </si>
  <si>
    <t>Amortization</t>
  </si>
  <si>
    <t>Finance Charges</t>
  </si>
  <si>
    <t>Other Expenditure</t>
  </si>
  <si>
    <t>Income Over Expenditure Before Tax</t>
  </si>
  <si>
    <t>Income Tax Expense</t>
  </si>
  <si>
    <t>Income Over Expenditure After Tax</t>
  </si>
  <si>
    <t>The financial statements are to be read in conjunction with the related notes which form an integral part of the financial statements of the  Society  set out on pages 6 to 18. The Independent Auditors' Report is given in page 1.</t>
  </si>
  <si>
    <t>STATEMENT OF FINANCIAL POSITION</t>
  </si>
  <si>
    <t>AS AT 31ST DECEMBER</t>
  </si>
  <si>
    <t>Variances</t>
  </si>
  <si>
    <t>ASSETS</t>
  </si>
  <si>
    <t>Non-Current Assets</t>
  </si>
  <si>
    <t>Property, Plant and Equipment</t>
  </si>
  <si>
    <t>Intangible Asset</t>
  </si>
  <si>
    <t xml:space="preserve"> </t>
  </si>
  <si>
    <t>Total Non - Current Assets</t>
  </si>
  <si>
    <t>Current Assets</t>
  </si>
  <si>
    <t>Inventories</t>
  </si>
  <si>
    <t>Receivables</t>
  </si>
  <si>
    <t>Cash and Cash Equivalents</t>
  </si>
  <si>
    <t>Total Current Assets</t>
  </si>
  <si>
    <t>Total Assets</t>
  </si>
  <si>
    <t>FUNDS AND LIABILITIES</t>
  </si>
  <si>
    <t>Funds</t>
  </si>
  <si>
    <t>Donation Fund</t>
  </si>
  <si>
    <t>Retained Surplus Fund</t>
  </si>
  <si>
    <t>Accumulated Funds</t>
  </si>
  <si>
    <t>MRC Emergency response fund</t>
  </si>
  <si>
    <t>Total Funds</t>
  </si>
  <si>
    <t>Current Liabilities</t>
  </si>
  <si>
    <t>Subscription Received in Advance</t>
  </si>
  <si>
    <t>Project Advances from Donors</t>
  </si>
  <si>
    <t>Accruals and Other Payables</t>
  </si>
  <si>
    <t>Total Current Liabilities</t>
  </si>
  <si>
    <t>Total Funds and Liabilities</t>
  </si>
  <si>
    <t>Figures in brackets indicate deductions.</t>
  </si>
  <si>
    <t>These financial statements were approved by the Governing Board and signing on its behalf by;</t>
  </si>
  <si>
    <t>……………………….</t>
  </si>
  <si>
    <t>…………………………….</t>
  </si>
  <si>
    <t>…………………………</t>
  </si>
  <si>
    <t>Mr. ABC</t>
  </si>
  <si>
    <t>Mr. DEF</t>
  </si>
  <si>
    <t>Mr. GHI</t>
  </si>
  <si>
    <t xml:space="preserve">President </t>
  </si>
  <si>
    <t>Secretary General</t>
  </si>
  <si>
    <t>Treasurer</t>
  </si>
  <si>
    <t>7th March 2015</t>
  </si>
  <si>
    <t>STATEMENT OF CHANGES IN FUNDS</t>
  </si>
  <si>
    <t>FOR THE YEAR ENDED 31ST DECEMBER 2014</t>
  </si>
  <si>
    <t>Donation</t>
  </si>
  <si>
    <t>Retained Surplus</t>
  </si>
  <si>
    <t>Accumulated</t>
  </si>
  <si>
    <t>MRC</t>
  </si>
  <si>
    <t>Total</t>
  </si>
  <si>
    <t xml:space="preserve"> Fund</t>
  </si>
  <si>
    <t xml:space="preserve"> Emergency </t>
  </si>
  <si>
    <t>Fund</t>
  </si>
  <si>
    <t>Fund Received upon Formation</t>
  </si>
  <si>
    <t>Income Over Expenditure  for the Period</t>
  </si>
  <si>
    <t>As at 31st December 2010</t>
  </si>
  <si>
    <t>As at 1st January 2013</t>
  </si>
  <si>
    <t>Income Over Expenditure  for the Year</t>
  </si>
  <si>
    <r>
      <t xml:space="preserve">Establishment of MRC Emergency Fund </t>
    </r>
    <r>
      <rPr>
        <b/>
        <sz val="11"/>
        <rFont val="Times New Roman"/>
        <family val="1"/>
      </rPr>
      <t>(Note 17)</t>
    </r>
  </si>
  <si>
    <t>As at 31st December 2013</t>
  </si>
  <si>
    <t>As at 1st January 2014</t>
  </si>
  <si>
    <r>
      <t xml:space="preserve">Contributions for MRC Emergency Fund </t>
    </r>
    <r>
      <rPr>
        <b/>
        <sz val="11"/>
        <rFont val="Times New Roman"/>
        <family val="1"/>
      </rPr>
      <t>(Note 17)</t>
    </r>
  </si>
  <si>
    <t>As at 31st December 2014</t>
  </si>
  <si>
    <t>12th March 2013</t>
  </si>
  <si>
    <t>STATEMENT OF CASH FLOWS</t>
  </si>
  <si>
    <t xml:space="preserve">FOR THE YEAR ENDED 31ST DECEMBER </t>
  </si>
  <si>
    <t xml:space="preserve">Cash Flows From Operating Activities </t>
  </si>
  <si>
    <t>Income Over Expenditure</t>
  </si>
  <si>
    <t>Adjustments for:</t>
  </si>
  <si>
    <t>Amortization of Intangible Asset</t>
  </si>
  <si>
    <t>Profit on Disposal of Property, Plant and Equipment</t>
  </si>
  <si>
    <t>Interest Income</t>
  </si>
  <si>
    <t>Operating profit before working capital changes</t>
  </si>
  <si>
    <t xml:space="preserve">Changes in Working Capital </t>
  </si>
  <si>
    <t>Changes in Inventories</t>
  </si>
  <si>
    <t>Change in Subscription Received in Advance</t>
  </si>
  <si>
    <t>Change in Project Advances from Donors</t>
  </si>
  <si>
    <t>Change in Receivables</t>
  </si>
  <si>
    <t>Change in Accruals and Payables</t>
  </si>
  <si>
    <t xml:space="preserve">Net Cash from Operating Activities </t>
  </si>
  <si>
    <t>Cash Flows From Investing Activities</t>
  </si>
  <si>
    <t>Investment Held for Trading</t>
  </si>
  <si>
    <t>Purchase of Property, Plant and Equipment</t>
  </si>
  <si>
    <t>Proceeds from Disposal of Property, Plant and Equipment</t>
  </si>
  <si>
    <t>Purchase of Intangible Asset</t>
  </si>
  <si>
    <t>Interest Received</t>
  </si>
  <si>
    <t xml:space="preserve">Net Cash Used in Investment Activities </t>
  </si>
  <si>
    <t>Cash Flows From Financing Activities</t>
  </si>
  <si>
    <t xml:space="preserve">Contributions received for MRC Emergency response fund </t>
  </si>
  <si>
    <t>Net Cash from Financing Activities</t>
  </si>
  <si>
    <t>Net (Decrease)/ Increase in Cash and Cash Equivalents</t>
  </si>
  <si>
    <t>Cash and Cash Equivalents at the Beginning of the Year</t>
  </si>
  <si>
    <t xml:space="preserve">Cash and Cash Equivalents at End of the Year </t>
  </si>
  <si>
    <t>NOTES TO THE FINANCIAL STATEMENTS (CONTINUED)</t>
  </si>
  <si>
    <t xml:space="preserve">SUBSCRIPTION INCOME </t>
  </si>
  <si>
    <t>Individual Membership Fees</t>
  </si>
  <si>
    <t>Corporate Membership Fees</t>
  </si>
  <si>
    <t xml:space="preserve">DONATIONS RECEIVED FROM INTERNATIONAL </t>
  </si>
  <si>
    <t xml:space="preserve">FEDERATION OF RED CROSS AND </t>
  </si>
  <si>
    <t>CRESENT SOCIETIES (IFRC)</t>
  </si>
  <si>
    <t>Donations received in Kind</t>
  </si>
  <si>
    <t>Donations received in Cash</t>
  </si>
  <si>
    <t xml:space="preserve">OTHER INCOME </t>
  </si>
  <si>
    <t>Commercial First Aid Income</t>
  </si>
  <si>
    <t>Project Income</t>
  </si>
  <si>
    <t>Rental Income</t>
  </si>
  <si>
    <t>Foreign Exchange Gain</t>
  </si>
  <si>
    <t>Donation Box Collections</t>
  </si>
  <si>
    <t>Sundry Income</t>
  </si>
  <si>
    <t>Write back of Payables</t>
  </si>
  <si>
    <t>PERSONNEL COSTS</t>
  </si>
  <si>
    <t>Salary Expenses</t>
  </si>
  <si>
    <t>Staff  Bonus</t>
  </si>
  <si>
    <t>Staff Allowances</t>
  </si>
  <si>
    <t>Other Staff Expenses</t>
  </si>
  <si>
    <t>Staff - Social Charges and Tax</t>
  </si>
  <si>
    <t>Contributions for defined Contribution plan</t>
  </si>
  <si>
    <t>INCOME TAX EXPENSE</t>
  </si>
  <si>
    <t>The society is exempt from income tax under section 15(a) 3 to the Business Profit Tax Act No. 5 of 2011.</t>
  </si>
  <si>
    <t>MALDIVIAN RED CRESCENT</t>
  </si>
  <si>
    <t>FOR THE PERIOD ENDED 31ST DECEMBER 2011</t>
  </si>
  <si>
    <t>(365 Days)</t>
  </si>
  <si>
    <t>(502 Days)</t>
  </si>
  <si>
    <t>Income Tax for the period</t>
  </si>
  <si>
    <t>PROPERTY, PLANT AND EQUIPMENT</t>
  </si>
  <si>
    <t xml:space="preserve">Freehold </t>
  </si>
  <si>
    <t xml:space="preserve">Furniture and </t>
  </si>
  <si>
    <t>Office</t>
  </si>
  <si>
    <t>Computer</t>
  </si>
  <si>
    <t>Motor</t>
  </si>
  <si>
    <t>Electrical</t>
  </si>
  <si>
    <t xml:space="preserve">Land </t>
  </si>
  <si>
    <t>Fittings</t>
  </si>
  <si>
    <t>Equipment</t>
  </si>
  <si>
    <t>Vehicle</t>
  </si>
  <si>
    <t>MRf</t>
  </si>
  <si>
    <t>Furniture and  Fittings</t>
  </si>
  <si>
    <t>Office Equipment</t>
  </si>
  <si>
    <t>Computer Equipment</t>
  </si>
  <si>
    <t>Electrical Fittings</t>
  </si>
  <si>
    <t>Cost</t>
  </si>
  <si>
    <t>Balance as at 1st January</t>
  </si>
  <si>
    <t>Additions during the year</t>
  </si>
  <si>
    <t>Disposals during the year</t>
  </si>
  <si>
    <t>Balance as at 31st December</t>
  </si>
  <si>
    <t>Accumulated Depreciation</t>
  </si>
  <si>
    <t xml:space="preserve">Charge for the year </t>
  </si>
  <si>
    <t>Disposal during the year</t>
  </si>
  <si>
    <t>Net Carrying Value</t>
  </si>
  <si>
    <t>s</t>
  </si>
  <si>
    <t>INTANGIBLE ASSET</t>
  </si>
  <si>
    <t xml:space="preserve">As at 1st January </t>
  </si>
  <si>
    <t>As at 31st December</t>
  </si>
  <si>
    <t>Accumulated Amortization</t>
  </si>
  <si>
    <t>Amortization for the year</t>
  </si>
  <si>
    <t>Net Book Value as at 31st December</t>
  </si>
  <si>
    <t>Intangible Assets include softwares purchased by the society.</t>
  </si>
  <si>
    <t>INVENTORIES</t>
  </si>
  <si>
    <t xml:space="preserve">Jerry Cans </t>
  </si>
  <si>
    <t xml:space="preserve">Water Tanks </t>
  </si>
  <si>
    <t>RECEIVABLES</t>
  </si>
  <si>
    <t xml:space="preserve">Advances </t>
  </si>
  <si>
    <t>Other Receivables</t>
  </si>
  <si>
    <t>CASH AND CASH EQUIVALENTS</t>
  </si>
  <si>
    <t>Cash in Hand</t>
  </si>
  <si>
    <t>Cash at Bank</t>
  </si>
  <si>
    <t>DONATION FUNDS</t>
  </si>
  <si>
    <t xml:space="preserve">This fund was established by utilizing the proceeds from commercial first aid programs conducted by volunteers on 14th July 2009. </t>
  </si>
  <si>
    <t>MRC EMERGANCY RESPONSE FUND</t>
  </si>
  <si>
    <r>
      <t xml:space="preserve">This fund was established by using funds received from fund raising activities conducted by employees of the organization during the year ended 31st December 2013. The fund has been established for the use of responding emergency situations that could arise such as natural disasters. Accordingly, </t>
    </r>
    <r>
      <rPr>
        <b/>
        <sz val="11"/>
        <rFont val="Times New Roman"/>
        <family val="1"/>
      </rPr>
      <t>MRf.152,545/-</t>
    </r>
    <r>
      <rPr>
        <sz val="11"/>
        <rFont val="Times New Roman"/>
        <family val="1"/>
      </rPr>
      <t xml:space="preserve"> was set aside during the year ended 31st December 2013. </t>
    </r>
  </si>
  <si>
    <t>SUBSCRIPTION RECEIVED IN ADVANCE</t>
  </si>
  <si>
    <t xml:space="preserve">Subscription Received in Advance </t>
  </si>
  <si>
    <r>
      <t xml:space="preserve">During the year, the Organization had raised funds for the emergency response fund, amounting to </t>
    </r>
    <r>
      <rPr>
        <b/>
        <sz val="11"/>
        <rFont val="Times New Roman"/>
        <family val="1"/>
      </rPr>
      <t>MRf.70,276/-</t>
    </r>
    <r>
      <rPr>
        <sz val="11"/>
        <rFont val="Times New Roman"/>
        <family val="1"/>
      </rPr>
      <t>, by various fund raising activates including the donation box collection made by general public and donations made by Maldivian Red Crescent Employees and volunteers.</t>
    </r>
  </si>
  <si>
    <t>PROJECT ADVANCES FROM DONORS</t>
  </si>
  <si>
    <t xml:space="preserve">International Federation of Red Cross and Red Crescent Societies (IFRC) </t>
  </si>
  <si>
    <t>Community Based Disaster Risk Reduction Project  ( CBDRR)</t>
  </si>
  <si>
    <t>Community Empowerment and Capacity Building Project (CECB)</t>
  </si>
  <si>
    <t>World Health Organization (WHO)</t>
  </si>
  <si>
    <t>International Committee of Red Cross (ICRC)</t>
  </si>
  <si>
    <t>German Red Cross</t>
  </si>
  <si>
    <t>Chinese Red Cross</t>
  </si>
  <si>
    <t>Canadian Fund for CRCOD Project</t>
  </si>
  <si>
    <t>Canadian Red Cross-Violence Prevention Project</t>
  </si>
  <si>
    <t>Singapore Red Cross</t>
  </si>
  <si>
    <t>Australian Red Cross</t>
  </si>
  <si>
    <t>Philippines Typhoon Aid</t>
  </si>
  <si>
    <t>Unicef Funds for Low Emission Carbon Resilient Development Program</t>
  </si>
  <si>
    <t>ACCRUALS AND OTHER PAYABLES</t>
  </si>
  <si>
    <t>Other Payables</t>
  </si>
  <si>
    <t>Accrued Expenses</t>
  </si>
  <si>
    <t>Amount Payable to National Disaster Management Center of Maldives'</t>
  </si>
  <si>
    <t>During the water crisis faced by Male' city in the month of December 2014, Maldivian Red Crescent had received Jerry cans and Water tanks from International Federation Red Cross to be distribute to the citizens who were effected by  the crisis. However some of the donated items were not distributed, therefore it was decided by XXXXXXXXX to hand over the remaining items to National Disaster Management Center of Maldives'. these inventory items were still remaining at the custody of Maldivian Red Crescent as at 31/12/2014.</t>
  </si>
  <si>
    <t xml:space="preserve">FINANCIAL INSTRUMENTS </t>
  </si>
  <si>
    <t>Financial Risk Management</t>
  </si>
  <si>
    <t>(i) Overview</t>
  </si>
  <si>
    <t>The Society has exposure to the following risks from its use of financial instruments:</t>
  </si>
  <si>
    <r>
      <t>§</t>
    </r>
    <r>
      <rPr>
        <sz val="7"/>
        <rFont val="Times New Roman"/>
        <family val="1"/>
      </rPr>
      <t xml:space="preserve">  </t>
    </r>
    <r>
      <rPr>
        <sz val="11"/>
        <rFont val="Times New Roman"/>
        <family val="1"/>
      </rPr>
      <t xml:space="preserve">Liquidity risk  </t>
    </r>
  </si>
  <si>
    <r>
      <t>§</t>
    </r>
    <r>
      <rPr>
        <sz val="7"/>
        <rFont val="Times New Roman"/>
        <family val="1"/>
      </rPr>
      <t xml:space="preserve">  </t>
    </r>
    <r>
      <rPr>
        <sz val="11"/>
        <rFont val="Times New Roman"/>
        <family val="1"/>
      </rPr>
      <t xml:space="preserve">Market risk  </t>
    </r>
  </si>
  <si>
    <t xml:space="preserve">This note presents information about the Society’s exposure to each of the above risks, the Society’s objectives, policies and processes for measuring and managing risk, and the Society’s management of capital. </t>
  </si>
  <si>
    <r>
      <t>(ii)</t>
    </r>
    <r>
      <rPr>
        <b/>
        <sz val="7"/>
        <rFont val="Times New Roman"/>
        <family val="1"/>
      </rPr>
      <t xml:space="preserve">  </t>
    </r>
    <r>
      <rPr>
        <b/>
        <sz val="11"/>
        <rFont val="Times New Roman"/>
        <family val="1"/>
      </rPr>
      <t>Risk management framework</t>
    </r>
  </si>
  <si>
    <t>The Board of Directors has overall responsibility for the establishment and oversight of the Society’s risk management framework.</t>
  </si>
  <si>
    <t>FINANCIAL INSTRUMENTS (CONTINUED)</t>
  </si>
  <si>
    <t>Financial Risk Management (continued)</t>
  </si>
  <si>
    <t>(iii) Credit Risk</t>
  </si>
  <si>
    <t>Credit risk is the risk of financial loss to the Society if a party fails to meet its contractual obligations, and arises principally from the Society’s receivables.</t>
  </si>
  <si>
    <t>The carrying amount of financial assets represents the maximum  credit exposure. The maximum exposure to credit risk at the reporting date was:</t>
  </si>
  <si>
    <t>Carrying</t>
  </si>
  <si>
    <t xml:space="preserve"> Amount</t>
  </si>
  <si>
    <t>31/12/2014</t>
  </si>
  <si>
    <t>31/12/2013</t>
  </si>
  <si>
    <t>Cash at Banks</t>
  </si>
  <si>
    <t>Impairment Losses</t>
  </si>
  <si>
    <t>Gross</t>
  </si>
  <si>
    <t>Impairment</t>
  </si>
  <si>
    <t>The ageing of other receivables at the reporting date was:</t>
  </si>
  <si>
    <t>Not Past Due</t>
  </si>
  <si>
    <t>Past Due 0-30 days</t>
  </si>
  <si>
    <t>Past Due 31-120 days</t>
  </si>
  <si>
    <t>Past Due 120-365 days</t>
  </si>
  <si>
    <t>Based  on  historic  default  rates,  the  Society believes  that no provision for impairment is required for other receivable balances outstanding as at 31st December 2014.</t>
  </si>
  <si>
    <t xml:space="preserve">(iv) Liquidity Risk </t>
  </si>
  <si>
    <t>The following are the contractual maturities of financial liabilities excluding the impact of netting agreements.</t>
  </si>
  <si>
    <t>31st December 2014</t>
  </si>
  <si>
    <t>0-12</t>
  </si>
  <si>
    <t>Amount</t>
  </si>
  <si>
    <t>Months</t>
  </si>
  <si>
    <t>Financial Liabilities (Non- Derivative)</t>
  </si>
  <si>
    <t>31st December 2013</t>
  </si>
  <si>
    <t>It is not expected that the cash flows included in the maturity analysis could occur significantly earlier, or at significantly different amounts.</t>
  </si>
  <si>
    <t>(v) Market risk</t>
  </si>
  <si>
    <t>Market risk is the risk that changes in market prices, such as foreign exchange rates and interest rates will affect the Society’s income or the value of its holdings of financial instruments. The objective of market risk management is to manage and control market risk exposures within acceptable parameters, while optimizing the return.</t>
  </si>
  <si>
    <t>(i) Interest Rate Risk</t>
  </si>
  <si>
    <t>There are no interest bearing borrowings or lending by the Society. Hence, the Society does not face any interest rate risk as at the reporting date.</t>
  </si>
  <si>
    <t>(ii) Currency Risk</t>
  </si>
  <si>
    <t>Exposure to currency risk</t>
  </si>
  <si>
    <t>The Society’s exposure to foreign currency risk, in the risk of movements in exchange rates in relation to foreign currency transactions of US Dollars, is as follows:</t>
  </si>
  <si>
    <t>US$</t>
  </si>
  <si>
    <t>Net statement of financial position exposure</t>
  </si>
  <si>
    <t>Gross statement of financial position exposure</t>
  </si>
  <si>
    <t>Original Currency terms - 31/12/2014</t>
  </si>
  <si>
    <t>Exchange rate</t>
  </si>
  <si>
    <t>In MVR  terms - 31/12/2013</t>
  </si>
  <si>
    <t>Sensitivity Analysis on 10%</t>
  </si>
  <si>
    <t>(ii) Currency risk (Continued)</t>
  </si>
  <si>
    <t>The following significant exchange rates were applied during the Year:</t>
  </si>
  <si>
    <t xml:space="preserve"> Average Rate</t>
  </si>
  <si>
    <t>Reporting  Spot Rate</t>
  </si>
  <si>
    <t>1 US$ : MRf.</t>
  </si>
  <si>
    <t>Sensitivity Analysis</t>
  </si>
  <si>
    <t>A strengthening (weakening) of the MVR, as indicated below, against the US$ as at the end of the financial year would have increased / (decreased) income or expenditure by the amounts shown below.</t>
  </si>
  <si>
    <t>Strengthening</t>
  </si>
  <si>
    <t>Weakening</t>
  </si>
  <si>
    <t>MVR "000"</t>
  </si>
  <si>
    <t>US$ (10% Movement)</t>
  </si>
  <si>
    <t>COMMITMENTS</t>
  </si>
  <si>
    <t>There were no material capital commitments approved or contracted as at the reporting date.</t>
  </si>
  <si>
    <t>CONTINGENT LIABILITIES</t>
  </si>
  <si>
    <t>There were no contingent liabilities which  require disclosure in the financial statements as at the reporting date.</t>
  </si>
  <si>
    <t>EVENTS AFTER THE REPORTING DATE</t>
  </si>
  <si>
    <t>No circumstances have  arisen after the reporting date which require adjustments to/or disclosure in the financial statements.</t>
  </si>
  <si>
    <t>GOVERNING BOARD'S RESPONSIBILITY</t>
  </si>
  <si>
    <t>The governing board of the Society is responsible for the preparation and presentation of these financial statements.</t>
  </si>
  <si>
    <t>COMPARATIVE FIGURES</t>
  </si>
  <si>
    <t>The comparative figures of the financial statements have been reclassified wherever appropriate to conform with current period's classifications.</t>
  </si>
  <si>
    <t>BS</t>
  </si>
  <si>
    <t>Client          :-MRC</t>
  </si>
  <si>
    <t>TB</t>
  </si>
  <si>
    <t>Subject         :-TRIAL BALANCE  AS AT 31ST DECEMBER 2014</t>
  </si>
  <si>
    <t>CF</t>
  </si>
  <si>
    <t>DIFFE</t>
  </si>
  <si>
    <t>Client's TB</t>
  </si>
  <si>
    <t>Adjustment</t>
  </si>
  <si>
    <t>Final</t>
  </si>
  <si>
    <t>Checking/Savings</t>
  </si>
  <si>
    <t>1910 · Bank Account - BML MRF</t>
  </si>
  <si>
    <t>1910.1 · Bank MRC Hdh.Branch -MRF</t>
  </si>
  <si>
    <t>1910.2 · Bank MRC Seenu Branch - MRF</t>
  </si>
  <si>
    <t>1910.3 · MRC Gn Branch - MRF</t>
  </si>
  <si>
    <t>1910.4 · MRC Noonu Branch -MRF</t>
  </si>
  <si>
    <t>1910.5 · MRC M.Branch-MRF</t>
  </si>
  <si>
    <t>1910.6 · MRC Tha.Branch</t>
  </si>
  <si>
    <t>1910.8 · Maldives Islamic Bank-MRC(MVR)</t>
  </si>
  <si>
    <t>New</t>
  </si>
  <si>
    <t>1920 · Bank Account - BML USD</t>
  </si>
  <si>
    <t>1920.1 · Maldives Islamic Bank-MRC(USD)</t>
  </si>
  <si>
    <t>1930 · Bank SBI - MRf</t>
  </si>
  <si>
    <t>1940 · Bank SBI - USD</t>
  </si>
  <si>
    <t>1950 · Bank BML USD- MRC/CBDRR Project</t>
  </si>
  <si>
    <t>1951 · Bank BML MRF-MRC/CBDRR Project</t>
  </si>
  <si>
    <t>1962 · Bank BML-MRF/MRC Violence P P</t>
  </si>
  <si>
    <t>1963 · Bank BML-USD/MRC Violence P P</t>
  </si>
  <si>
    <t>1964 · BANK BML USD-Inst.Org.Dev</t>
  </si>
  <si>
    <t>1965 · BANK BML MRF-Inst.Org.Dev</t>
  </si>
  <si>
    <t>1966 · MRC YHWB P-USD</t>
  </si>
  <si>
    <t>1967 · MRC YHWB P-MRF</t>
  </si>
  <si>
    <t>1968 · BANK BML MVR-Inst.Org.Dev (CRC)</t>
  </si>
  <si>
    <t>1969 · BANK BML USD-Inst.Org.Dev (CRC)</t>
  </si>
  <si>
    <t>1970 · Bank Account BML-LECReD (MVR)</t>
  </si>
  <si>
    <t>1971 · Bank Account BML-LECReD (USD)</t>
  </si>
  <si>
    <t>Working Advance Clearance</t>
  </si>
  <si>
    <t>1999.1 · Ibrahim Fawaz</t>
  </si>
  <si>
    <t>1999.22 · Aminath Sharmeela</t>
  </si>
  <si>
    <t>1999.28 · Fathimath Himya</t>
  </si>
  <si>
    <t>1999.43 · Sonath Abdul Sathaar</t>
  </si>
  <si>
    <t>1999.48 · Mariyam Sama-Tha branch</t>
  </si>
  <si>
    <t>1999.49 · Shalee Rameez</t>
  </si>
  <si>
    <t>1999.50 · Aishath Sama-Meemu branch</t>
  </si>
  <si>
    <t>1999.54 · Aishath Bushry</t>
  </si>
  <si>
    <t>1999.56 · Fizan Ahmed</t>
  </si>
  <si>
    <t>1999.57 · Ahmed Thoamy Murthala</t>
  </si>
  <si>
    <t>1999.58 · Fathmath Anjee Naeem</t>
  </si>
  <si>
    <t>1999.59 · Haifa Ahmed Imad</t>
  </si>
  <si>
    <t>1999.68 · Ali Khamees</t>
  </si>
  <si>
    <t>1999.71 · Inasha Abdulla</t>
  </si>
  <si>
    <t>1999.72 · Mohamed Ahmed fulhu(LH)</t>
  </si>
  <si>
    <t>1999.74 · Abdul Razak Ibrahim</t>
  </si>
  <si>
    <t xml:space="preserve">1204.4 Aminath Masha midhuhath           </t>
  </si>
  <si>
    <t>1999.76 · Aishath Ihma Shareef</t>
  </si>
  <si>
    <t>1999.79 · Maajid Adam(H.dh branch)</t>
  </si>
  <si>
    <t>Accounts Receivable</t>
  </si>
  <si>
    <t>1205.11 · W Resort &amp; Spa Maldives</t>
  </si>
  <si>
    <t>1205.27 · Traders Hotel Male Private Limi</t>
  </si>
  <si>
    <t>1205.43 · Gili Lankanfushi</t>
  </si>
  <si>
    <t>1205.5 · Holiday Inn Resort Kandooma</t>
  </si>
  <si>
    <t>1205.54 · Coco Palm Boduhithi</t>
  </si>
  <si>
    <t>1205.55 · Ministry of Education</t>
  </si>
  <si>
    <t>1205.57 · ADK Hospital</t>
  </si>
  <si>
    <t>1207.3 · Fully Equipped Maldives</t>
  </si>
  <si>
    <t>1204.18 Mohamed Adeel</t>
  </si>
  <si>
    <t>1207. 8. Soccer Veterans Association</t>
  </si>
  <si>
    <t>1299.10 · Inst OD project-CRC(PSR)</t>
  </si>
  <si>
    <t>1299.3 · CBDRR Project-CRC( PSR)</t>
  </si>
  <si>
    <t>1299.7 · VP Project-CRC (PSR)</t>
  </si>
  <si>
    <t>1299.8 · IFRC</t>
  </si>
  <si>
    <t>1299. 5 Ahmed Khaleel</t>
  </si>
  <si>
    <t>1207.4 · National Centre for the Arts</t>
  </si>
  <si>
    <t>Inventory</t>
  </si>
  <si>
    <t xml:space="preserve">Jerry cans </t>
  </si>
  <si>
    <t>Other Receivable</t>
  </si>
  <si>
    <t>2001 · MRC USD Coporate credit card</t>
  </si>
  <si>
    <t>2829 · IFRC WA Refunds</t>
  </si>
  <si>
    <t>Cash</t>
  </si>
  <si>
    <t>1101 · Cash Account</t>
  </si>
  <si>
    <t>1102 · Cash-CBDRR</t>
  </si>
  <si>
    <t>1103 · Cash-Violence Prevention Prj</t>
  </si>
  <si>
    <t>1105 · Cash-OD</t>
  </si>
  <si>
    <t>1107 · Cash-SRC_CFAP</t>
  </si>
  <si>
    <t>1108 · Cash-OD (AUSRC)</t>
  </si>
  <si>
    <t>Advances</t>
  </si>
  <si>
    <t>1401 · Advance - Rent</t>
  </si>
  <si>
    <t>1405 · Advance - Event Management</t>
  </si>
  <si>
    <t>1406.1 · Foreign Staff Deposits</t>
  </si>
  <si>
    <t>Fixed Assets</t>
  </si>
  <si>
    <t>1513 · Land - Cost</t>
  </si>
  <si>
    <t>1521 · Vehicles - Cost</t>
  </si>
  <si>
    <t>1522 · Vehicles Acc Depreciation</t>
  </si>
  <si>
    <t>1531 · Furniture - Cost</t>
  </si>
  <si>
    <t>1532 · Furniture - Acc Depreciation</t>
  </si>
  <si>
    <t>1541 · IT Equipment - Cost</t>
  </si>
  <si>
    <t>1542 · IT Equipment - Acc Depreciation</t>
  </si>
  <si>
    <t>1561 · Office Equipment - Cost</t>
  </si>
  <si>
    <t>1562 · Office Equipment - Acc Dep</t>
  </si>
  <si>
    <t>1571 · Software - Cost</t>
  </si>
  <si>
    <t>1572 · Software - Acc Dep</t>
  </si>
  <si>
    <t>1581 · M &amp; E - Other - Cost</t>
  </si>
  <si>
    <t>1582 · M &amp; E - Acc Dep</t>
  </si>
  <si>
    <t>Accounts Payable</t>
  </si>
  <si>
    <t>Advance - Paid to Government</t>
  </si>
  <si>
    <t>20005 · Dhiraagu</t>
  </si>
  <si>
    <t>2200 · Payable - Employee</t>
  </si>
  <si>
    <t>2600 · Advance - Membership Fee</t>
  </si>
  <si>
    <t>20009 · Asters Pvt Ltd</t>
  </si>
  <si>
    <t>20018 · Novelty Printers and Publishers</t>
  </si>
  <si>
    <t>20030 · Haveeru Daily</t>
  </si>
  <si>
    <t>20036 · State Electric Company</t>
  </si>
  <si>
    <t>20038 · Nasandhura Palace Hotel</t>
  </si>
  <si>
    <t>20048 · Petals and Leaves</t>
  </si>
  <si>
    <t>Plant</t>
  </si>
  <si>
    <t>20052 · Suood, Anwar &amp; Co</t>
  </si>
  <si>
    <t>Lawyers</t>
  </si>
  <si>
    <t>20106 · LA Trading &amp; Logistics Pvt ltd</t>
  </si>
  <si>
    <t>20110 · KPMG</t>
  </si>
  <si>
    <t>20232 · Donad Investments Pvt Ltd</t>
  </si>
  <si>
    <t>20239 · Kinaareeaage Workshop</t>
  </si>
  <si>
    <t>20245 · Ismail Rameez/Muli branch</t>
  </si>
  <si>
    <t>20248 · M7 Print</t>
  </si>
  <si>
    <t>20252 · Cyprea Pvt Ltd</t>
  </si>
  <si>
    <t>20261 · Procure Plus</t>
  </si>
  <si>
    <t>20268 · Megatek</t>
  </si>
  <si>
    <t>20271 · MRC Mulee Branch</t>
  </si>
  <si>
    <t>20282 · Fenaka Corporation Limited</t>
  </si>
  <si>
    <t>Branch elec</t>
  </si>
  <si>
    <t>20284 · The Parkhouse</t>
  </si>
  <si>
    <t>20094 . Mookai Hotels</t>
  </si>
  <si>
    <t>20303 · MRC Banch Payables</t>
  </si>
  <si>
    <t>20294 · ALL H Maldives Pvt Ltd</t>
  </si>
  <si>
    <t>20299 · Creative Circle Pvt.Ltd</t>
  </si>
  <si>
    <t>20301 · Ooredoo</t>
  </si>
  <si>
    <t>20302 · Atolls Pharmacy</t>
  </si>
  <si>
    <t>20305 · MRC N Branch Rent</t>
  </si>
  <si>
    <t>20304 · FB Prize Winners</t>
  </si>
  <si>
    <t>Other Current Liabilities</t>
  </si>
  <si>
    <t>2812 · CBDRR Project (CRC)</t>
  </si>
  <si>
    <t>2820 · VP Project (CRC)</t>
  </si>
  <si>
    <t>2822 · ICRC</t>
  </si>
  <si>
    <t>2823 · YHWB Project (ARC)</t>
  </si>
  <si>
    <t>2824 · Inst.Org.Deve.P (CRC)</t>
  </si>
  <si>
    <t>2825 · CFA Project (SRC)</t>
  </si>
  <si>
    <t>2827 · Inst.Org.Dev.P(ARC)</t>
  </si>
  <si>
    <t>2828 · LECRed Project-Unicef</t>
  </si>
  <si>
    <t>2900.1 · Phillipines Typhoon Aid</t>
  </si>
  <si>
    <t>Equity</t>
  </si>
  <si>
    <t>3100` · Un Earmarked Funds</t>
  </si>
  <si>
    <t>3150 · Retain Surplus</t>
  </si>
  <si>
    <t>32000 · Unrestricted Net Assets</t>
  </si>
  <si>
    <t>3151 · MRC Emergency Response Fund</t>
  </si>
  <si>
    <t>4110 · Membership Fee - Individual</t>
  </si>
  <si>
    <t>4210 · Donations - In Kind</t>
  </si>
  <si>
    <t>4220 · Donations - Boxes</t>
  </si>
  <si>
    <t>4231 · Donations Finance - IFRC</t>
  </si>
  <si>
    <t>4231.1 · IFRC WA Refunds</t>
  </si>
  <si>
    <t>4233 · CBDRR Project (CRC)</t>
  </si>
  <si>
    <t>4242 · VP Project (CRC)</t>
  </si>
  <si>
    <t>4243 · ICRC</t>
  </si>
  <si>
    <t>4244 · ARC-YHWB Project</t>
  </si>
  <si>
    <t>4245 · Inst.Org dev.P (CRC)</t>
  </si>
  <si>
    <t>4246 · SARD WA</t>
  </si>
  <si>
    <t>4247 · SingRC-CFA Project</t>
  </si>
  <si>
    <t>4249 · Inst.Org.Dev.P-AUSRC</t>
  </si>
  <si>
    <t>4250 · LecReD Project-Unicef</t>
  </si>
  <si>
    <t>Unicef - New</t>
  </si>
  <si>
    <t>4263 · Donations - other</t>
  </si>
  <si>
    <t>4263.1 · Projects WB</t>
  </si>
  <si>
    <t>4264 · Donations - Individuals</t>
  </si>
  <si>
    <t>4265 · Dontations -Fund raising events</t>
  </si>
  <si>
    <t>4510 · Service - Commercial First Aid</t>
  </si>
  <si>
    <t>4520 · Shop Sales</t>
  </si>
  <si>
    <t>4530 · Support Service- MRC Ambulance</t>
  </si>
  <si>
    <t>4630 · Interest - SBI - MRF</t>
  </si>
  <si>
    <t>4640 · Interest SBI - USD</t>
  </si>
  <si>
    <t>4720 · Rental Income</t>
  </si>
  <si>
    <t>4760 · Forex Gains</t>
  </si>
  <si>
    <t>4780 · Rental Vehicle</t>
  </si>
  <si>
    <t>4802 · CBDRR Project</t>
  </si>
  <si>
    <t>4804 · VP Project</t>
  </si>
  <si>
    <t>4805 · CRC-Inst OD Project</t>
  </si>
  <si>
    <t>Expense</t>
  </si>
  <si>
    <t>HR</t>
  </si>
  <si>
    <t>6601 · Staff Salary</t>
  </si>
  <si>
    <t>6602 · Staff - Salary &amp; Benefit</t>
  </si>
  <si>
    <t>6611 · Staff - Social Charges and Taxe</t>
  </si>
  <si>
    <t>Others</t>
  </si>
  <si>
    <t>Contribution Paid to Government</t>
  </si>
  <si>
    <t>5300 · Supplies - Wat &amp; San</t>
  </si>
  <si>
    <t>5400 · Supplies - Medical &amp; First Aid</t>
  </si>
  <si>
    <t>5930 · Distribution - Trans &amp; Vehicle</t>
  </si>
  <si>
    <t>66900 · Reconciliation Discrepancies</t>
  </si>
  <si>
    <t>6702 · Consultant - Contract Fee</t>
  </si>
  <si>
    <t>6705 · Consultant - Accomodation</t>
  </si>
  <si>
    <t>6800 · Expenditure - Workshop &amp; Train</t>
  </si>
  <si>
    <t>6801 · W/S Federation Organised</t>
  </si>
  <si>
    <t>6804 · W/S Training Training Material</t>
  </si>
  <si>
    <t>7001 · Travel - International</t>
  </si>
  <si>
    <t>7002 · Travel - Per diem</t>
  </si>
  <si>
    <t>7004 · Travel - Local</t>
  </si>
  <si>
    <t>7005 · Travel - Travel Visas</t>
  </si>
  <si>
    <t>7015 · Travel - Travel Insurance</t>
  </si>
  <si>
    <t>7101 · Publishing</t>
  </si>
  <si>
    <t>7104 · Publishing - Translation</t>
  </si>
  <si>
    <t>7105 · Publishing - Layout</t>
  </si>
  <si>
    <t>7107 · Publishing - Printing</t>
  </si>
  <si>
    <t>7108 · Publishing - Design</t>
  </si>
  <si>
    <t>7121 · PR Activity - PR Activs - Event</t>
  </si>
  <si>
    <t>7122 · PR Activity  PR Activs Material</t>
  </si>
  <si>
    <t>7202 · Publications - Periodicals&amp;Sub</t>
  </si>
  <si>
    <t>7205 · Publications - Info Services</t>
  </si>
  <si>
    <t>7301 · Office Costs - Stationary</t>
  </si>
  <si>
    <t>7309 · Office costs - Office Equipment</t>
  </si>
  <si>
    <t>7321 · Office Cost - Office Rental</t>
  </si>
  <si>
    <t>7322 · Office cost - Building Maintena</t>
  </si>
  <si>
    <t>7325 · Office costs - Office Equip Mai</t>
  </si>
  <si>
    <t>7327 · Office costs - Utilities</t>
  </si>
  <si>
    <t>7329 · Office costs - Technical Servic</t>
  </si>
  <si>
    <t>7343 · Office cost-Office furniture</t>
  </si>
  <si>
    <t>7401 · Communication - Postage</t>
  </si>
  <si>
    <t>7403 · Communication - Telephone</t>
  </si>
  <si>
    <t>7404 · Communication - Telefax</t>
  </si>
  <si>
    <t>7408 · Communication - Com - Internet</t>
  </si>
  <si>
    <t>7410 · Communication - Mobile Phone</t>
  </si>
  <si>
    <t>7501 · Prof - fees - Audit Fees</t>
  </si>
  <si>
    <t>7503 · Prof. Fees - Legal Fees</t>
  </si>
  <si>
    <t>7504 · Prof. Fees - Security Services</t>
  </si>
  <si>
    <t>7509 · Prof. Fees - Prof Fees Others</t>
  </si>
  <si>
    <t>7601 · Fin. Charges - Banking Charges</t>
  </si>
  <si>
    <t>7604 · Fin. Charges - Forex</t>
  </si>
  <si>
    <t>7609 · Fin. Charges - Other Fin Charge</t>
  </si>
  <si>
    <t>7909 · Other Admin - Sundry Admin Exp</t>
  </si>
  <si>
    <t>7971 · Depreciation Vehicle</t>
  </si>
  <si>
    <t>7972 · Depreciation - IT Equipment</t>
  </si>
  <si>
    <t>7973 · Depreciation - Office equipment</t>
  </si>
  <si>
    <t>7974 · Depreciation-Machinery &amp;equip</t>
  </si>
  <si>
    <t>7977 · Depreciation Software</t>
  </si>
  <si>
    <t>7980 · Depreciation - Fruniture</t>
  </si>
  <si>
    <t>Roundup Error</t>
  </si>
  <si>
    <t>Audit Journal Entries for Period ended 31st December 2014</t>
  </si>
  <si>
    <t>Debit</t>
  </si>
  <si>
    <t>Credit</t>
  </si>
  <si>
    <t>(Duplicate entry being reversed)</t>
  </si>
  <si>
    <t>(Unrecorded Liabilities being recorded)</t>
  </si>
  <si>
    <t>(Liability benig cleared not recorded)</t>
  </si>
  <si>
    <t>(PPE correction entry of 2013)</t>
  </si>
  <si>
    <t>(Unrecorged Libilities being recorded)</t>
  </si>
  <si>
    <t>(Unrecorged receivables being recorded)</t>
  </si>
  <si>
    <t>(Unrecorded Expenses being recorded)</t>
  </si>
  <si>
    <t>(Unrecorded Rent Expense being recorded)</t>
  </si>
  <si>
    <t>(Unrecorded Receivables being recorded)</t>
  </si>
  <si>
    <t>(Branch Staff's Salary for the month of December being recorded)</t>
  </si>
  <si>
    <t>(Computer Equipment Donetaed by ICRC and ICRC being recorded)</t>
  </si>
  <si>
    <t>(Computer Equipment Donetaed by ICRC and ICRC depreciation being recorded)</t>
  </si>
  <si>
    <t>( Un presented cheques being reversed)</t>
  </si>
  <si>
    <t>(Adjustment of opening retained earning difference)</t>
  </si>
  <si>
    <t>(Membership fees Received)</t>
  </si>
  <si>
    <t>2200 . Salary payable</t>
  </si>
  <si>
    <t>ask</t>
  </si>
  <si>
    <t>( Unrecorded Employee Phone allowance being recorded)</t>
  </si>
  <si>
    <t>(Incorrect depreciation charge being corrected)</t>
  </si>
  <si>
    <t>( Prize winner Payable about being recognized as income being corrected)</t>
  </si>
  <si>
    <t>( Unrecordded Liabilities being recorded)</t>
  </si>
  <si>
    <t>(Unrecorded Rent Payeable for Noonu Branch being Recorded)</t>
  </si>
  <si>
    <t>(Duplicate Entry being corrected)</t>
  </si>
  <si>
    <t>(Incorrect Entry being Corrected - Reversal Entry)</t>
  </si>
  <si>
    <t>(Salary Correction Entry)</t>
  </si>
  <si>
    <t>Dec 31, 14</t>
  </si>
  <si>
    <t>2810 · IFRC Working Advance</t>
  </si>
  <si>
    <t>2810.1 · IFRC WA REFUNDS</t>
  </si>
  <si>
    <t>TOTAL</t>
  </si>
  <si>
    <t>Dec 31, 12</t>
  </si>
  <si>
    <t>1960 · MRC - Japan Fund (MRF)</t>
  </si>
  <si>
    <t>1961 · MRC Japan Fund(USD)</t>
  </si>
  <si>
    <t>1999.10 · Rasheeda Ali</t>
  </si>
  <si>
    <t>1999.11 · Mariyam Shahidha</t>
  </si>
  <si>
    <t>1999.12 · Murushida Abdul Mannan</t>
  </si>
  <si>
    <t>1999.13 · Mariyam Asifa</t>
  </si>
  <si>
    <t>1999.14 · Hussain Habeeb</t>
  </si>
  <si>
    <t>1999.15 · Aiminath Leena</t>
  </si>
  <si>
    <t>1999.16 · Ismail Ubaid</t>
  </si>
  <si>
    <t>1999.17 · Aiminath Nadha</t>
  </si>
  <si>
    <t>1999.18 · Shaziya Ali</t>
  </si>
  <si>
    <t>1999.19 · Ishaq Ashraf</t>
  </si>
  <si>
    <t>1999.2 · Sarahath Ahmed Didi</t>
  </si>
  <si>
    <t>1999.21 · Hassan Shaubaan</t>
  </si>
  <si>
    <t>1999.23 · Azlifa Abdul Azeez</t>
  </si>
  <si>
    <t>1999.24 · Ibrahim Huzam</t>
  </si>
  <si>
    <t>1999.25 · Ahmed Shifaz</t>
  </si>
  <si>
    <t>1999.26 · Mohamed Adeel</t>
  </si>
  <si>
    <t>1999.27 · Ibrahim Solah</t>
  </si>
  <si>
    <t>1999.29 · Fathimath Rishana</t>
  </si>
  <si>
    <t>1999.3 · Aisath Khalid</t>
  </si>
  <si>
    <t>1999.30 · Ahmed Siyah</t>
  </si>
  <si>
    <t>1999.32 · Nafeesa Abbas</t>
  </si>
  <si>
    <t>1999.33 · Aminath Shazra</t>
  </si>
  <si>
    <t>1999.34 · Aminath Nadhuha</t>
  </si>
  <si>
    <t>1999.35 · Hawwa Afrau</t>
  </si>
  <si>
    <t>1999.36 · Ibrahim Amjad</t>
  </si>
  <si>
    <t>1999.37 · Adam Shamoon/MRC Seenu branch</t>
  </si>
  <si>
    <t>1999.38 · Fathimath Shuzoona</t>
  </si>
  <si>
    <t>1999.39 · Haifa Naeem</t>
  </si>
  <si>
    <t>1999.4 · Fathimath Shamveela</t>
  </si>
  <si>
    <t>1999.40 · Aminath Shizleen</t>
  </si>
  <si>
    <t>1999.41 · Aishath Nuzuha</t>
  </si>
  <si>
    <t>1999.42 · Mohamed Affan</t>
  </si>
  <si>
    <t>1999.44 · Ahmed Shabin</t>
  </si>
  <si>
    <t>1999.45 · Ibrahim Fuad</t>
  </si>
  <si>
    <t>1999.46 · Mohamed Ibrahim</t>
  </si>
  <si>
    <t>1999.5 · Ahmed Ashwan Nooman</t>
  </si>
  <si>
    <t>1999.51 · Ahmed Nijah/MRC Gn branch</t>
  </si>
  <si>
    <t>1999.6 · Shahiya Ali Manik</t>
  </si>
  <si>
    <t>1999.7 · Abdulla Mahzun</t>
  </si>
  <si>
    <t>1999.8 · Mohamed Mustharshid</t>
  </si>
  <si>
    <t>1999.9 · Fazla Rasheed</t>
  </si>
  <si>
    <t>1204.11 · Ishaq Ashraf</t>
  </si>
  <si>
    <t>1204.12 · Ismail Ubaid</t>
  </si>
  <si>
    <t>1204.13 · Aminath Nadha</t>
  </si>
  <si>
    <t>1204.14 · Shaziya Ali</t>
  </si>
  <si>
    <t>1204.16 · Ibrahim Solah</t>
  </si>
  <si>
    <t>1204.17 · Fathimath Himya</t>
  </si>
  <si>
    <t>1204.18 · Mohamed Adeel</t>
  </si>
  <si>
    <t>1204.19 · Nihara Abdulla Jamaal</t>
  </si>
  <si>
    <t>1204.2 · Ibrahim Fuad</t>
  </si>
  <si>
    <t>1204.21 · Aminath Sharmeela</t>
  </si>
  <si>
    <t>1204.22 · Fathimath Rishana</t>
  </si>
  <si>
    <t>1204.23 · Ahmed Siyah</t>
  </si>
  <si>
    <t>1204.25 · Hassan Shaubaan</t>
  </si>
  <si>
    <t>1204.26 · Ahmed Ashwan Nooman</t>
  </si>
  <si>
    <t>1204.27 · Mariyam Fahmy</t>
  </si>
  <si>
    <t>1204.28 · Abdulla Mahzun</t>
  </si>
  <si>
    <t>1204.3 · Muhamed Mustharshid</t>
  </si>
  <si>
    <t>1204.30 · Hawwa Afrau</t>
  </si>
  <si>
    <t>1204.31 · Ali Ahsan</t>
  </si>
  <si>
    <t>1204.32 · Aminath Nadhuha</t>
  </si>
  <si>
    <t>1204.33 · Fathimath Shuzoona</t>
  </si>
  <si>
    <t>1204.34 · Aminath Shizileen</t>
  </si>
  <si>
    <t>1204.35 · Nafeesa Abbas</t>
  </si>
  <si>
    <t>1204.36 · Aminath Haifa Naeem</t>
  </si>
  <si>
    <t>1204.5 · Fathimath Shamveela</t>
  </si>
  <si>
    <t>1204.6 · Saraahath Ahmed Didi</t>
  </si>
  <si>
    <t>1204.7 · Murushida Abdul Manan</t>
  </si>
  <si>
    <t>1204.8 · Shahiya Ali Manik</t>
  </si>
  <si>
    <t>1205.1 · Taj Exotica - Commercial</t>
  </si>
  <si>
    <t>1205.10 · Universal Enterprises Pvt Ltd</t>
  </si>
  <si>
    <t>1205.12 · GMR Male International Airport</t>
  </si>
  <si>
    <t>1205.13 · Anantara Resort</t>
  </si>
  <si>
    <t>1205.14 · Sonevaafushi by Six senses</t>
  </si>
  <si>
    <t>1205.15 · Constance Moofushi Resort</t>
  </si>
  <si>
    <t>1205.17 · Vilamandhoo Island Resort &amp; Sp</t>
  </si>
  <si>
    <t>1205.18 · Villa Air Pvt Ltd</t>
  </si>
  <si>
    <t>1205.19 · MTCC plc</t>
  </si>
  <si>
    <t>1205.2 · Veligandhu Resort and Spa</t>
  </si>
  <si>
    <t>1205.20 · Maldivian Air Taxi</t>
  </si>
  <si>
    <t>1205.21 · Rihiveli Beach Resort</t>
  </si>
  <si>
    <t>1205.22 · Helengeli Islnd Resort</t>
  </si>
  <si>
    <t>1205.23 · UNDP</t>
  </si>
  <si>
    <t>1205.24 · Addu City Council</t>
  </si>
  <si>
    <t>1205.25 · Billlabong High International S</t>
  </si>
  <si>
    <t>1205.26 · Centara Grand Island Resrt &amp;Spa</t>
  </si>
  <si>
    <t>1205.28 · Dhivehi Raajjeyge Gulhun Plc</t>
  </si>
  <si>
    <t>1205.29 · Niyama Mladives/Per Aquum Pvt L</t>
  </si>
  <si>
    <t>1205.3 · Taj Coral Reef Resort</t>
  </si>
  <si>
    <t>1205.30 · State Trading Organisation</t>
  </si>
  <si>
    <t>1205.31 · Constance Halaveli Resort</t>
  </si>
  <si>
    <t>1205.32 · Public First Aid</t>
  </si>
  <si>
    <t>1205.33 · The Residence</t>
  </si>
  <si>
    <t>1205.34 · Beach House Collection</t>
  </si>
  <si>
    <t>1205.35 · Hilton Maldives Irufushi Resort</t>
  </si>
  <si>
    <t>1205.36 · Bandos Island Resort &amp; Spa</t>
  </si>
  <si>
    <t>1205.37 · Angaga Island Resort &amp; Spa</t>
  </si>
  <si>
    <t>1205.4 · Maldives Airports Company</t>
  </si>
  <si>
    <t>1205.6 · Sheraton Maldives</t>
  </si>
  <si>
    <t>1205.7 · CCHDC/Hdh.Kulhudufushi</t>
  </si>
  <si>
    <t>1205.8 · CCDHC-S.Hithadhoo</t>
  </si>
  <si>
    <t>1205.9 · State Electric Company Limited</t>
  </si>
  <si>
    <t>1299.1 · American Red Cross</t>
  </si>
  <si>
    <t>1299.2 · Donations</t>
  </si>
  <si>
    <t>1299.3 · CBDRR PSR</t>
  </si>
  <si>
    <t>1299.4 · INTRAC</t>
  </si>
  <si>
    <t>1299.5 · Ahmed Khaleel/Hdh Kulhudufushi</t>
  </si>
  <si>
    <t>1299.6 · Jaufar Ali/Hdh Kulhudufushi</t>
  </si>
  <si>
    <t>1299.7 · VP Project</t>
  </si>
  <si>
    <t>1104 · Cash-YHWB P</t>
  </si>
  <si>
    <t>12000 · Undeposited Funds</t>
  </si>
  <si>
    <t>1406 · Advance-Salary</t>
  </si>
  <si>
    <t>1408 · Advance-Telp/Internet/Mob Exps</t>
  </si>
  <si>
    <t>1410 · Advance-Vehicle Purchase</t>
  </si>
  <si>
    <t>8001 · SBI</t>
  </si>
  <si>
    <t>20001 · SHABNAMEE SPEED</t>
  </si>
  <si>
    <t>20002 · BKING</t>
  </si>
  <si>
    <t>20003 · SYDNEY ROOM</t>
  </si>
  <si>
    <t>20004 · STAFF PERDIEM CONTROL SHEET</t>
  </si>
  <si>
    <t>20006 · Asaree Services Pvt Ltd</t>
  </si>
  <si>
    <t>20007 · Colour Image</t>
  </si>
  <si>
    <t>20008 · Urban Stitch</t>
  </si>
  <si>
    <t>20010 · Chandelier</t>
  </si>
  <si>
    <t>20011 · Host Maldives Pvt Ltd</t>
  </si>
  <si>
    <t>20012 · Asrafee Bookshop</t>
  </si>
  <si>
    <t>20013 · Home Best</t>
  </si>
  <si>
    <t>20014 · Galaxy Enterprises Maldives</t>
  </si>
  <si>
    <t>20015 · Rizaamee Printer &amp; Publishers</t>
  </si>
  <si>
    <t>20016 · Ministry of Housing Transport</t>
  </si>
  <si>
    <t>20017 · Hub Company</t>
  </si>
  <si>
    <t>20019 · Mulberry Pvt Ltd</t>
  </si>
  <si>
    <t>20020 · Male Aerated Water Company</t>
  </si>
  <si>
    <t>20021 · Business Management Solution</t>
  </si>
  <si>
    <t>20022 · Scoope Restaurant</t>
  </si>
  <si>
    <t>20023 · F One</t>
  </si>
  <si>
    <t>20024 · Power park</t>
  </si>
  <si>
    <t>20025 · Book Season</t>
  </si>
  <si>
    <t>20026 · Falak</t>
  </si>
  <si>
    <t>20027 · Vision Taxi</t>
  </si>
  <si>
    <t>20028 · MNS Maldives Pvt Ltd</t>
  </si>
  <si>
    <t>20029 · Staff Working Advance Clearance</t>
  </si>
  <si>
    <t>20031 · Focus Computers</t>
  </si>
  <si>
    <t>20032 · Click Computers</t>
  </si>
  <si>
    <t>20033 · Litho Print and Publishers</t>
  </si>
  <si>
    <t>20034 · Male Water &amp; Sewerage Company</t>
  </si>
  <si>
    <t>20035 · Ell mobile</t>
  </si>
  <si>
    <t>20037 · Kalaafanu School</t>
  </si>
  <si>
    <t>20040 · Amity Enterprises</t>
  </si>
  <si>
    <t>20041 · FDI</t>
  </si>
  <si>
    <t>20042 · Sheesha</t>
  </si>
  <si>
    <t>20043 · Alarms Pvt Ltd</t>
  </si>
  <si>
    <t>20044 · Abdulla Adil - Translator</t>
  </si>
  <si>
    <t>20045 · Allied Insurance Company</t>
  </si>
  <si>
    <t>20046 · Wataniya</t>
  </si>
  <si>
    <t>20047 · Villa Travels</t>
  </si>
  <si>
    <t>20049 · Ahmed Yasir</t>
  </si>
  <si>
    <t>20050 · Web News Company Pvt Ltd</t>
  </si>
  <si>
    <t>20051 · Print Image</t>
  </si>
  <si>
    <t>20053 · Salsa Cafe</t>
  </si>
  <si>
    <t>20054 · Simdi Office Automation</t>
  </si>
  <si>
    <t>20055 · Ali Nasheed - PABX Network Link</t>
  </si>
  <si>
    <t>20056 · Iban Engineering Co. Pte Ltd</t>
  </si>
  <si>
    <t>20057 · Web News</t>
  </si>
  <si>
    <t>20058 · Ocean Blue Logistics PVT LTD</t>
  </si>
  <si>
    <t>20059 · Lamco Investments Pvt Ltd</t>
  </si>
  <si>
    <t>20060 · Department of Inland Revenue</t>
  </si>
  <si>
    <t>20061 · Muhammed Mustharshid</t>
  </si>
  <si>
    <t>20062 · Muart &amp; a Design</t>
  </si>
  <si>
    <t>20063 · MAXCOM</t>
  </si>
  <si>
    <t>20064 · Ali Nazeer</t>
  </si>
  <si>
    <t>20065 · Mariyam Asifa</t>
  </si>
  <si>
    <t>20066 · Ahmed Nazim</t>
  </si>
  <si>
    <t>20067 · Aminath Zahidhaa/Easyrest</t>
  </si>
  <si>
    <t>20068 · Sun Ocean Pvt Ltd</t>
  </si>
  <si>
    <t>20069 · Flyby Travels</t>
  </si>
  <si>
    <t>20070 · Maitri Advertising works</t>
  </si>
  <si>
    <t>20071 · Borders Frame Design Studio</t>
  </si>
  <si>
    <t>20072 · DhiPrint &amp; Publishers</t>
  </si>
  <si>
    <t>20073 · MVK - Gadhoo Building</t>
  </si>
  <si>
    <t>20075 · Lily Shipping &amp; Trading Pvt Ltd</t>
  </si>
  <si>
    <t>20076 · Terabyte Pvt Ltd</t>
  </si>
  <si>
    <t>20077 · MVK Travel &amp; Tours</t>
  </si>
  <si>
    <t>20078 · Ahmed Shafeeq (Ac 7701-216102-1</t>
  </si>
  <si>
    <t>20079 · The Silver Company Pvt Ltd</t>
  </si>
  <si>
    <t>20080 · Amraz Company Pvt Ltd</t>
  </si>
  <si>
    <t>20081 · Coolline</t>
  </si>
  <si>
    <t>20082 · Marble Hotel</t>
  </si>
  <si>
    <t>20083 · Upper North Utilities Limited</t>
  </si>
  <si>
    <t>20084 · Inner Maldives Holidays pvt Ltd</t>
  </si>
  <si>
    <t>20085 · Shidam Company Pvt Ltd</t>
  </si>
  <si>
    <t>20086 · Mayweed Tailors</t>
  </si>
  <si>
    <t>20087 · Sunland Travel Pte Ltd</t>
  </si>
  <si>
    <t>20088 · Shiyams' Motor Garage</t>
  </si>
  <si>
    <t>20089 · Salsa Royal</t>
  </si>
  <si>
    <t>20090 · Sign O Frame Pvt ltd</t>
  </si>
  <si>
    <t>20091 · Juways Party &amp; Catering</t>
  </si>
  <si>
    <t>20092 · Ahmed Sajid Moosa</t>
  </si>
  <si>
    <t>20093 · Ceepia Print</t>
  </si>
  <si>
    <t>20094 · Mookai Hotel &amp; Services Pvt ltd</t>
  </si>
  <si>
    <t>20095 · Ahmed Haani Abdul Rahman</t>
  </si>
  <si>
    <t>20096 · Hams art design studio</t>
  </si>
  <si>
    <t>20097 · Novelty Bookshop</t>
  </si>
  <si>
    <t>20098 · IFRC</t>
  </si>
  <si>
    <t>20099 · Simtec</t>
  </si>
  <si>
    <t>20100 · Division of Audio visuals pvt l</t>
  </si>
  <si>
    <t>20101 · Link serve</t>
  </si>
  <si>
    <t>20102 · S &amp; N Pvt Ltd</t>
  </si>
  <si>
    <t>20103 · Off Day Maldives Pvt Ltd</t>
  </si>
  <si>
    <t>20104 · Point. IT</t>
  </si>
  <si>
    <t>20105 · Altair Holdings pvt ltd</t>
  </si>
  <si>
    <t>20107 · Miyavali 3 / L.Fonadhoo</t>
  </si>
  <si>
    <t>20108 · Reef side</t>
  </si>
  <si>
    <t>20109 · Sunfair Travels Pvt Ltd</t>
  </si>
  <si>
    <t>20111 · AIM Refrigeration Service</t>
  </si>
  <si>
    <t>20112 · Brothers Catering</t>
  </si>
  <si>
    <t>20113 · Southern Utilities limited</t>
  </si>
  <si>
    <t>20114 · Copier Repair</t>
  </si>
  <si>
    <t>20115 · Universal Enterprises pvt ltd</t>
  </si>
  <si>
    <t>20116 · Easy Meals</t>
  </si>
  <si>
    <t>20117 · Naaring</t>
  </si>
  <si>
    <t>20118 · Datavision Computers</t>
  </si>
  <si>
    <t>20119 · View Net Computers</t>
  </si>
  <si>
    <t>20220 · Riyan Pte ltd</t>
  </si>
  <si>
    <t>20221 · Nature Maldives Pvt Ltd</t>
  </si>
  <si>
    <t>20222 · Depot</t>
  </si>
  <si>
    <t>20223 · M Square</t>
  </si>
  <si>
    <t>20224 · Print me Copy &amp; Print Center</t>
  </si>
  <si>
    <t>20225 · Double E Investment</t>
  </si>
  <si>
    <t>20226 · Zebra Cross Pvt Ltd</t>
  </si>
  <si>
    <t>20227 · Ella Investments</t>
  </si>
  <si>
    <t>20228 · Ellipsis</t>
  </si>
  <si>
    <t>20229 · Orchid Holdings Pte Ltd</t>
  </si>
  <si>
    <t>20230 · Sirius Enterprises Pvt Ltd</t>
  </si>
  <si>
    <t>20231 · AH Brothers</t>
  </si>
  <si>
    <t>20233 · Bavana Construction Pte Ltd</t>
  </si>
  <si>
    <t>20234 · MVK Maldvives Pvt Ltd</t>
  </si>
  <si>
    <t>20235 · Bizgate Solutions</t>
  </si>
  <si>
    <t>20236 · Tennssor Holdings Pvt Ltd</t>
  </si>
  <si>
    <t>20237 · Tropical Island Holidays Pvt Lt</t>
  </si>
  <si>
    <t>20238 · Computer Plus</t>
  </si>
  <si>
    <t>20240 · Hiriya School</t>
  </si>
  <si>
    <t>20241 · Ismail Sameer</t>
  </si>
  <si>
    <t>20243 · Irfan Waheed</t>
  </si>
  <si>
    <t>20244 · Lola</t>
  </si>
  <si>
    <t>20246 · Mulee Power House</t>
  </si>
  <si>
    <t>20247 · Raaveriya Restaurent</t>
  </si>
  <si>
    <t>20250 · Le Cute</t>
  </si>
  <si>
    <t>20251 · Design Media</t>
  </si>
  <si>
    <t>20253 · Maizan Electronics Pvt Ltd</t>
  </si>
  <si>
    <t>20254 · Sign Mart Pvt Ltd</t>
  </si>
  <si>
    <t>20255 · f8 Professional Photography</t>
  </si>
  <si>
    <t>20256 · Shellbeans</t>
  </si>
  <si>
    <t>20257 · Buruzu Investment pvt ltd</t>
  </si>
  <si>
    <t>20258 · Inova Pvt Ltd</t>
  </si>
  <si>
    <t>20259 · Sunfront Pvt Ltd</t>
  </si>
  <si>
    <t>20260 · Traders Hotel Male Pvt ltd</t>
  </si>
  <si>
    <t>20262 · Maldives Post Limited</t>
  </si>
  <si>
    <t>20263 · Salsa investment</t>
  </si>
  <si>
    <t>20264 · Afaami Maldives pvt ltd</t>
  </si>
  <si>
    <t>20265 · Think Associates Pvt Ltd</t>
  </si>
  <si>
    <t>20266 · Deige Private limited</t>
  </si>
  <si>
    <t>20267 · Cyprea Hotels &amp; Travels pvt ltd</t>
  </si>
  <si>
    <t>20270 · Loamaafaanu Print</t>
  </si>
  <si>
    <t>2201 · Payroll Liabilities</t>
  </si>
  <si>
    <t>2811 · AMCROSS WA - AHMED SHIFAZ</t>
  </si>
  <si>
    <t>2812 · CBDRR Project</t>
  </si>
  <si>
    <t>2813 · CECB Project</t>
  </si>
  <si>
    <t>2814 · ICRC Project</t>
  </si>
  <si>
    <t>2815 · WHO-Development of EMS</t>
  </si>
  <si>
    <t>2816 · German Red Cross</t>
  </si>
  <si>
    <t>2817 · MRC_Give back to Japan Fund</t>
  </si>
  <si>
    <t>2818 · Chinese Red Cross</t>
  </si>
  <si>
    <t>2819 · Canadian Fund for LI</t>
  </si>
  <si>
    <t>2820 · CRC-Violence Prevention Project</t>
  </si>
  <si>
    <t>2821 · WA NS</t>
  </si>
  <si>
    <t>2823 · ARC-YHWB Project</t>
  </si>
  <si>
    <t>2824 · Inst.Org.Deve.P</t>
  </si>
  <si>
    <t>2825 · SingaporeRC-CFA Project</t>
  </si>
  <si>
    <t>2826 · SARD WA</t>
  </si>
  <si>
    <t>4120 · Membership Fee - Corporate</t>
  </si>
  <si>
    <t>4232 · Donations-Swiss (CECB) Project</t>
  </si>
  <si>
    <t>4233 · Donations-CRC (CBDRR Project)</t>
  </si>
  <si>
    <t>4236 · WHO- Development of EMS</t>
  </si>
  <si>
    <t>4237 · Dontaions - Other Red Cross NS</t>
  </si>
  <si>
    <t>4240 · Chinese RC</t>
  </si>
  <si>
    <t>4241 · Canada Fund for LI</t>
  </si>
  <si>
    <t>4242 · CRC-VP Project</t>
  </si>
  <si>
    <t>4245 · Inst.Org dev.P</t>
  </si>
  <si>
    <t>4261 · Donations - Working Adv staff</t>
  </si>
  <si>
    <t>4599 · Sale - Other</t>
  </si>
  <si>
    <t>4761 · Forex Gain-MRC</t>
  </si>
  <si>
    <t>6703 · Consultant - Per diem</t>
  </si>
  <si>
    <t>6805 · W/S Training Facilitators Fee</t>
  </si>
  <si>
    <t>7106 · Publishing - Photo Labs</t>
  </si>
  <si>
    <t>7155 · Audio Visual - Audio Material</t>
  </si>
  <si>
    <t>7324 · Office Cost - Cleaning</t>
  </si>
  <si>
    <t>7326 · Office costs - Computer Mainten</t>
  </si>
  <si>
    <t>7400 · Communication Costs</t>
  </si>
  <si>
    <t>7402 · Communications - Courier Charge</t>
  </si>
  <si>
    <t>7960 · Other - Admin NS Admin Services</t>
  </si>
  <si>
    <t>Net</t>
  </si>
  <si>
    <t>Previous TB</t>
  </si>
  <si>
    <t>Deferred Income</t>
  </si>
  <si>
    <t>Client</t>
  </si>
  <si>
    <t>Period Ended</t>
  </si>
  <si>
    <t>Prepared By</t>
  </si>
  <si>
    <t>Date</t>
  </si>
  <si>
    <t>Reveiwed by</t>
  </si>
  <si>
    <t>W P Reference</t>
  </si>
  <si>
    <t>Description</t>
  </si>
  <si>
    <t>Amount in MRF</t>
  </si>
  <si>
    <t xml:space="preserve">Date of Purchased </t>
  </si>
  <si>
    <t>Funded by</t>
  </si>
  <si>
    <t xml:space="preserve">Use Full Life (years) </t>
  </si>
  <si>
    <t>Deferred donation</t>
  </si>
  <si>
    <t>Remarks</t>
  </si>
  <si>
    <t>Amount to be depreciatied in future</t>
  </si>
  <si>
    <t xml:space="preserve">Deferred Income   </t>
  </si>
  <si>
    <t>No.of months</t>
  </si>
  <si>
    <t>Carried forward to 2013</t>
  </si>
  <si>
    <t>Carried forward to 2014</t>
  </si>
  <si>
    <t>Carried forward to 2015</t>
  </si>
  <si>
    <t>Carried forward to 2016</t>
  </si>
  <si>
    <t>Carried forward to 2017</t>
  </si>
  <si>
    <t>Carried forward to 2018</t>
  </si>
  <si>
    <t>Carried forward to 2019</t>
  </si>
  <si>
    <t>Carried forward to 2020</t>
  </si>
  <si>
    <t>Carried forward to 2021</t>
  </si>
  <si>
    <t>Carried forward to 2022</t>
  </si>
  <si>
    <t xml:space="preserve">Carried Forward </t>
  </si>
  <si>
    <t>Vehicles</t>
  </si>
  <si>
    <t>SN1923/Mamnuz/Automatic loading stretcher with kits</t>
  </si>
  <si>
    <t>IFRC</t>
  </si>
  <si>
    <t>Furniture &amp; Fittings</t>
  </si>
  <si>
    <t>SN2436/Partition work of new office space</t>
  </si>
  <si>
    <t>VP Project</t>
  </si>
  <si>
    <t>SN2453/Partition work 3rd payment</t>
  </si>
  <si>
    <t>OD Project</t>
  </si>
  <si>
    <t>SN2531/Partition work last payment</t>
  </si>
  <si>
    <t>SN2531/Making shelf for new office</t>
  </si>
  <si>
    <t>SN2724/Making cupboards for MRC office post bldg</t>
  </si>
  <si>
    <t>SN2696/WA expense clearance for Office furniture from SL</t>
  </si>
  <si>
    <t>CBDRR</t>
  </si>
  <si>
    <t>SN2662/Office furniture for SG</t>
  </si>
  <si>
    <t>IT Equipment</t>
  </si>
  <si>
    <t>SN1820/Laptop for VP officer</t>
  </si>
  <si>
    <t>VP</t>
  </si>
  <si>
    <t>SN2035/Laptop Notebooks /YHWB Project staff</t>
  </si>
  <si>
    <t>YHWB</t>
  </si>
  <si>
    <t>SN2036/Laptops for CFA staffs (Shizleen and Affan)</t>
  </si>
  <si>
    <t>SRCCFA</t>
  </si>
  <si>
    <t>SN2198/Nokia Mobiles/BLS for VP project</t>
  </si>
  <si>
    <t>SN1780/Communication system for EFRT</t>
  </si>
  <si>
    <t>ICRC</t>
  </si>
  <si>
    <t>SN1895/Sony Camers for PD staffs</t>
  </si>
  <si>
    <t>SN1942/Searoks/Cardmachine for MRC EFRT and office use</t>
  </si>
  <si>
    <t>SN2656/Camera canon FA</t>
  </si>
  <si>
    <t>Software</t>
  </si>
  <si>
    <t>SN1462/Windows license and Office licenses for MRC HQ and branche computers</t>
  </si>
  <si>
    <t>CHRC</t>
  </si>
  <si>
    <t>Total Additions</t>
  </si>
  <si>
    <t>Amount to be recognized</t>
  </si>
  <si>
    <t>Deferred income</t>
  </si>
  <si>
    <t>Deffered income</t>
  </si>
  <si>
    <t>Current portion</t>
  </si>
  <si>
    <t>Amount to be reserved</t>
  </si>
  <si>
    <t>Non Current portion</t>
  </si>
  <si>
    <t>Note 01</t>
  </si>
  <si>
    <t>Irrespective of recognizing donation given by doners to purchase non current asset as deffered income, society has considered total amount as donation during the year. Client agreed to make an adjustment for the same.</t>
  </si>
  <si>
    <t>31/12/2011</t>
  </si>
  <si>
    <t>31/12/2010</t>
  </si>
  <si>
    <t xml:space="preserve">MRf. </t>
  </si>
  <si>
    <t>Total Liabilities</t>
  </si>
  <si>
    <t>Less: cash and cash equivalents</t>
  </si>
  <si>
    <t>Net debt</t>
  </si>
  <si>
    <t>Total equity</t>
  </si>
  <si>
    <t>Debt to equity ratio</t>
  </si>
  <si>
    <t>From</t>
  </si>
  <si>
    <t>Amount In USD</t>
  </si>
  <si>
    <t>MRF in 12.85</t>
  </si>
  <si>
    <t>MRF in 15</t>
  </si>
  <si>
    <t>Difference</t>
  </si>
  <si>
    <t>CECB</t>
  </si>
  <si>
    <t>Bank Confirmation Check list</t>
  </si>
  <si>
    <t>Reviewed by</t>
  </si>
  <si>
    <t>Name of the Bank</t>
  </si>
  <si>
    <t>Account type</t>
  </si>
  <si>
    <t>Account No.</t>
  </si>
  <si>
    <t>Currency</t>
  </si>
  <si>
    <t>Balance as per the Ledger</t>
  </si>
  <si>
    <t>Reconcilation</t>
  </si>
  <si>
    <t>Balance as per Bank statement</t>
  </si>
  <si>
    <t>Bank Confirmation</t>
  </si>
  <si>
    <t>(+)</t>
  </si>
  <si>
    <t>(-)</t>
  </si>
  <si>
    <t>Called</t>
  </si>
  <si>
    <t>Reeiceved</t>
  </si>
  <si>
    <t>Balance</t>
  </si>
  <si>
    <t>Current</t>
  </si>
  <si>
    <t>7701-176022-001</t>
  </si>
  <si>
    <t>MRF</t>
  </si>
  <si>
    <t>7706176022001</t>
  </si>
  <si>
    <t>7708176022001</t>
  </si>
  <si>
    <t>7711-176022-001</t>
  </si>
  <si>
    <t>7720176022001</t>
  </si>
  <si>
    <t>7709176022001</t>
  </si>
  <si>
    <t>7725176022001</t>
  </si>
  <si>
    <t>7701-176022-002</t>
  </si>
  <si>
    <t>USD</t>
  </si>
  <si>
    <t>Savings</t>
  </si>
  <si>
    <t>12604108710201</t>
  </si>
  <si>
    <t>12604108710202</t>
  </si>
  <si>
    <t>7701-176022-003</t>
  </si>
  <si>
    <t>7701-176022-006</t>
  </si>
  <si>
    <t>7701-176022-007</t>
  </si>
  <si>
    <t>current</t>
  </si>
  <si>
    <t>7701-176022-008</t>
  </si>
  <si>
    <t>7701-176022-010</t>
  </si>
  <si>
    <t>7701-176022-009</t>
  </si>
  <si>
    <t>7701-17022-012</t>
  </si>
  <si>
    <t>7701-176022-011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</si>
</sst>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_(* \(#,##0\);_(* &quot;-&quot;_);_(@_)"/>
    <numFmt numFmtId="43" formatCode="_(* #,##0.00_);_(* \(#,##0.00\);_(* &quot;-&quot;??_);_(@_)"/>
    <numFmt numFmtId="164" formatCode="_-* #,##0.00_-;\-* #,##0.00_-;_-* &quot;-&quot;??_-;_-@_-"/>
    <numFmt numFmtId="165" formatCode="_(&quot;Mrf&quot;* #,##0.00_);_(&quot;Mrf&quot;* \(#,##0.00\);_(&quot;Mrf&quot;* &quot;-&quot;??_);_(@_)"/>
    <numFmt numFmtId="166" formatCode="_(* #,##0.00_);_(* \(#,##0.00\);_(* &quot;-&quot;_);_(@_)"/>
    <numFmt numFmtId="167" formatCode="_(* #,##0_);_(* \(#,##0\);_(* &quot;-&quot;??_);_(@_)"/>
    <numFmt numFmtId="168" formatCode="0_)"/>
    <numFmt numFmtId="169" formatCode="0_);\(0\)"/>
    <numFmt numFmtId="170" formatCode="_-* #,##0_-;\-* #,##0_-;_-* &quot;-&quot;??_-;_-@_-"/>
    <numFmt numFmtId="171" formatCode="[$-409]d\-mmm\-yy;@"/>
    <numFmt numFmtId="172" formatCode="#,##0.0"/>
    <numFmt numFmtId="173" formatCode="#,##0;[Red]#,##0"/>
    <numFmt numFmtId="174" formatCode="#,##0_ ;\-#,##0\ "/>
    <numFmt numFmtId="175" formatCode="_(* #,##0.0_);_(* \(#,##0.0\);_(* &quot;-&quot;_);_(@_)"/>
    <numFmt numFmtId="176" formatCode="0.0"/>
    <numFmt numFmtId="177" formatCode="#,##0.00;\-#,##0.00"/>
  </numFmts>
  <fonts count="44">
    <font>
      <sz val="10"/>
      <name val="Arial"/>
    </font>
    <font>
      <sz val="10"/>
      <name val="Arial"/>
      <family val="2"/>
    </font>
    <font>
      <sz val="8"/>
      <name val="Arial"/>
      <family val="2"/>
    </font>
    <font>
      <sz val="11"/>
      <name val="Times New Roman"/>
      <family val="1"/>
    </font>
    <font>
      <b/>
      <sz val="11"/>
      <name val="Times New Roman"/>
      <family val="1"/>
    </font>
    <font>
      <sz val="11"/>
      <color indexed="8"/>
      <name val="Times New Roman"/>
      <family val="1"/>
    </font>
    <font>
      <b/>
      <i/>
      <sz val="11"/>
      <name val="Times New Roman"/>
      <family val="1"/>
    </font>
    <font>
      <b/>
      <sz val="12"/>
      <name val="Arial"/>
      <family val="2"/>
    </font>
    <font>
      <sz val="12"/>
      <name val="Arial"/>
      <family val="2"/>
    </font>
    <font>
      <i/>
      <sz val="11"/>
      <name val="Times New Roman"/>
      <family val="1"/>
    </font>
    <font>
      <b/>
      <u/>
      <sz val="11"/>
      <name val="Times New Roman"/>
      <family val="1"/>
    </font>
    <font>
      <sz val="12"/>
      <name val="Times New Roman"/>
      <family val="1"/>
    </font>
    <font>
      <b/>
      <sz val="10"/>
      <name val="Times New Roman"/>
      <family val="1"/>
    </font>
    <font>
      <sz val="9"/>
      <color indexed="81"/>
      <name val="Tahoma"/>
      <family val="2"/>
    </font>
    <font>
      <b/>
      <sz val="9"/>
      <color indexed="81"/>
      <name val="Tahoma"/>
      <family val="2"/>
    </font>
    <font>
      <sz val="10"/>
      <color indexed="8"/>
      <name val="Univers 45 Light"/>
    </font>
    <font>
      <sz val="11"/>
      <name val="Wingdings"/>
      <charset val="2"/>
    </font>
    <font>
      <sz val="7"/>
      <name val="Times New Roman"/>
      <family val="1"/>
    </font>
    <font>
      <b/>
      <sz val="7"/>
      <name val="Times New Roman"/>
      <family val="1"/>
    </font>
    <font>
      <b/>
      <sz val="10"/>
      <name val="Arial"/>
      <family val="2"/>
    </font>
    <font>
      <sz val="10"/>
      <color indexed="0"/>
      <name val="Arial"/>
      <family val="2"/>
    </font>
    <font>
      <sz val="11"/>
      <color indexed="0"/>
      <name val="Times New Roman"/>
      <family val="1"/>
    </font>
    <font>
      <sz val="11"/>
      <color indexed="10"/>
      <name val="Times New Roman"/>
      <family val="1"/>
    </font>
    <font>
      <sz val="11"/>
      <name val="Calibri"/>
      <family val="2"/>
    </font>
    <font>
      <b/>
      <sz val="11"/>
      <color indexed="8"/>
      <name val="Times New Roman"/>
      <family val="1"/>
    </font>
    <font>
      <b/>
      <sz val="14"/>
      <name val="Gill Sans MT"/>
      <family val="2"/>
    </font>
    <font>
      <b/>
      <sz val="12"/>
      <name val="Gill Sans MT"/>
      <family val="2"/>
    </font>
    <font>
      <sz val="11"/>
      <color theme="1"/>
      <name val="Calibri"/>
      <family val="2"/>
      <scheme val="minor"/>
    </font>
    <font>
      <sz val="11"/>
      <color theme="1"/>
      <name val="Times New Roman"/>
      <family val="2"/>
    </font>
    <font>
      <b/>
      <sz val="11"/>
      <color theme="1"/>
      <name val="Calibri"/>
      <family val="2"/>
      <scheme val="minor"/>
    </font>
    <font>
      <sz val="11"/>
      <color rgb="FF000000"/>
      <name val="Times New Roman"/>
      <family val="1"/>
    </font>
    <font>
      <b/>
      <sz val="8"/>
      <color rgb="FF000000"/>
      <name val="Arial"/>
      <family val="2"/>
    </font>
    <font>
      <sz val="8"/>
      <color rgb="FF000000"/>
      <name val="Arial"/>
      <family val="2"/>
    </font>
    <font>
      <b/>
      <sz val="8"/>
      <color rgb="FFFF0000"/>
      <name val="Arial"/>
      <family val="2"/>
    </font>
    <font>
      <sz val="8"/>
      <color rgb="FFFF0000"/>
      <name val="Arial"/>
      <family val="2"/>
    </font>
    <font>
      <sz val="10"/>
      <color rgb="FFFF0000"/>
      <name val="Arial"/>
      <family val="2"/>
    </font>
    <font>
      <sz val="11"/>
      <color rgb="FFFF0000"/>
      <name val="Times New Roman"/>
      <family val="1"/>
    </font>
    <font>
      <b/>
      <sz val="11"/>
      <color theme="0"/>
      <name val="Times New Roman"/>
      <family val="1"/>
    </font>
    <font>
      <sz val="11"/>
      <color theme="0"/>
      <name val="Times New Roman"/>
      <family val="1"/>
    </font>
    <font>
      <b/>
      <sz val="11"/>
      <color rgb="FFFF0000"/>
      <name val="Times New Roman"/>
      <family val="1"/>
    </font>
    <font>
      <b/>
      <sz val="11"/>
      <color rgb="FF000000"/>
      <name val="Times New Roman"/>
      <family val="1"/>
    </font>
    <font>
      <sz val="11"/>
      <color theme="1"/>
      <name val="Times New Roman"/>
      <family val="1"/>
    </font>
    <font>
      <b/>
      <sz val="14"/>
      <color theme="1"/>
      <name val="Gill Sans MT"/>
      <family val="2"/>
    </font>
    <font>
      <sz val="14"/>
      <color theme="1"/>
      <name val="Gill Sans MT"/>
      <family val="2"/>
    </font>
  </fonts>
  <fills count="9">
    <fill>
      <patternFill patternType="none"/>
    </fill>
    <fill>
      <patternFill patternType="gray125"/>
    </fill>
    <fill>
      <patternFill patternType="solid">
        <fgColor theme="0" tint="-0.249977111117893"/>
        <bgColor indexed="64"/>
      </patternFill>
    </fill>
    <fill>
      <patternFill patternType="solid">
        <fgColor theme="4" tint="-0.249977111117893"/>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s>
  <borders count="36">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ck">
        <color indexed="64"/>
      </bottom>
      <diagonal/>
    </border>
    <border>
      <left/>
      <right/>
      <top style="thick">
        <color indexed="64"/>
      </top>
      <bottom style="thick">
        <color indexed="64"/>
      </bottom>
      <diagonal/>
    </border>
    <border>
      <left/>
      <right/>
      <top style="medium">
        <color indexed="64"/>
      </top>
      <bottom style="double">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9">
    <xf numFmtId="0" fontId="0" fillId="0" borderId="0"/>
    <xf numFmtId="164"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7" fillId="0" borderId="1" applyNumberFormat="0" applyAlignment="0" applyProtection="0">
      <alignment horizontal="left" vertical="center"/>
    </xf>
    <xf numFmtId="0" fontId="7" fillId="0" borderId="2">
      <alignment horizontal="left" vertical="center"/>
    </xf>
    <xf numFmtId="0" fontId="1" fillId="0" borderId="0"/>
    <xf numFmtId="0" fontId="1" fillId="0" borderId="0"/>
    <xf numFmtId="0" fontId="27" fillId="0" borderId="0"/>
    <xf numFmtId="0" fontId="27" fillId="0" borderId="0"/>
    <xf numFmtId="0" fontId="27" fillId="0" borderId="0"/>
    <xf numFmtId="0" fontId="27" fillId="0" borderId="0"/>
    <xf numFmtId="0" fontId="1" fillId="0" borderId="0"/>
    <xf numFmtId="0" fontId="28" fillId="0" borderId="0"/>
    <xf numFmtId="0" fontId="27" fillId="0" borderId="0"/>
    <xf numFmtId="0" fontId="20" fillId="0" borderId="0" applyNumberFormat="0" applyFill="0" applyBorder="0" applyAlignment="0" applyProtection="0"/>
    <xf numFmtId="0" fontId="11" fillId="0" borderId="0"/>
    <xf numFmtId="0" fontId="1" fillId="0" borderId="0"/>
    <xf numFmtId="0" fontId="1" fillId="0" borderId="0"/>
    <xf numFmtId="9" fontId="1" fillId="0" borderId="0" applyFont="0" applyFill="0" applyBorder="0" applyAlignment="0" applyProtection="0"/>
    <xf numFmtId="9" fontId="20" fillId="0" borderId="0" applyFont="0" applyFill="0" applyBorder="0" applyAlignment="0" applyProtection="0"/>
    <xf numFmtId="9" fontId="27" fillId="0" borderId="0" applyFont="0" applyFill="0" applyBorder="0" applyAlignment="0" applyProtection="0"/>
    <xf numFmtId="0" fontId="8" fillId="0" borderId="0"/>
    <xf numFmtId="0" fontId="11" fillId="0" borderId="0"/>
  </cellStyleXfs>
  <cellXfs count="478">
    <xf numFmtId="0" fontId="0" fillId="0" borderId="0" xfId="0"/>
    <xf numFmtId="170" fontId="3" fillId="0" borderId="0" xfId="1" applyNumberFormat="1" applyFont="1" applyFill="1"/>
    <xf numFmtId="49" fontId="3" fillId="0" borderId="0" xfId="0" applyNumberFormat="1" applyFont="1"/>
    <xf numFmtId="0" fontId="4" fillId="0" borderId="0" xfId="0" applyFont="1"/>
    <xf numFmtId="0" fontId="3" fillId="0" borderId="0" xfId="0" applyFont="1"/>
    <xf numFmtId="166" fontId="3" fillId="0" borderId="0" xfId="0" applyNumberFormat="1" applyFont="1"/>
    <xf numFmtId="41" fontId="3" fillId="0" borderId="0" xfId="0" applyNumberFormat="1" applyFont="1"/>
    <xf numFmtId="0" fontId="3" fillId="0" borderId="0" xfId="0" applyFont="1" applyAlignment="1">
      <alignment horizontal="center"/>
    </xf>
    <xf numFmtId="49" fontId="4" fillId="0" borderId="0" xfId="0" applyNumberFormat="1" applyFont="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49" fontId="4" fillId="0" borderId="0" xfId="0" applyNumberFormat="1" applyFont="1"/>
    <xf numFmtId="49" fontId="3" fillId="0" borderId="0" xfId="0" applyNumberFormat="1" applyFont="1" applyAlignment="1">
      <alignment horizontal="left"/>
    </xf>
    <xf numFmtId="41" fontId="3" fillId="0" borderId="0" xfId="1" applyNumberFormat="1" applyFont="1" applyFill="1"/>
    <xf numFmtId="41" fontId="3" fillId="0" borderId="0" xfId="1" applyNumberFormat="1" applyFont="1" applyFill="1" applyBorder="1"/>
    <xf numFmtId="37" fontId="3" fillId="0" borderId="0" xfId="0" applyNumberFormat="1" applyFont="1"/>
    <xf numFmtId="37" fontId="3" fillId="0" borderId="0" xfId="0" applyNumberFormat="1" applyFont="1" applyAlignment="1">
      <alignment horizontal="fill"/>
    </xf>
    <xf numFmtId="167" fontId="3" fillId="0" borderId="0" xfId="1" applyNumberFormat="1" applyFont="1" applyFill="1"/>
    <xf numFmtId="41" fontId="4" fillId="0" borderId="0" xfId="0" applyNumberFormat="1" applyFont="1" applyAlignment="1">
      <alignment horizontal="center"/>
    </xf>
    <xf numFmtId="41" fontId="3" fillId="0" borderId="0" xfId="0" applyNumberFormat="1" applyFont="1" applyAlignment="1">
      <alignment horizontal="center"/>
    </xf>
    <xf numFmtId="168" fontId="3" fillId="0" borderId="0" xfId="0" applyNumberFormat="1" applyFont="1"/>
    <xf numFmtId="41" fontId="3" fillId="0" borderId="0" xfId="0" quotePrefix="1" applyNumberFormat="1" applyFont="1" applyAlignment="1">
      <alignment horizontal="right"/>
    </xf>
    <xf numFmtId="0" fontId="4" fillId="0" borderId="0" xfId="0" applyFont="1" applyAlignment="1">
      <alignment horizontal="left"/>
    </xf>
    <xf numFmtId="0" fontId="3" fillId="0" borderId="0" xfId="0" applyFont="1" applyAlignment="1">
      <alignment horizontal="left"/>
    </xf>
    <xf numFmtId="170" fontId="3" fillId="0" borderId="0" xfId="1" applyNumberFormat="1" applyFont="1" applyFill="1" applyAlignment="1">
      <alignment horizontal="right"/>
    </xf>
    <xf numFmtId="170" fontId="3" fillId="0" borderId="0" xfId="1" applyNumberFormat="1" applyFont="1" applyFill="1" applyBorder="1" applyAlignment="1">
      <alignment horizontal="right"/>
    </xf>
    <xf numFmtId="167" fontId="3" fillId="0" borderId="0" xfId="1" applyNumberFormat="1" applyFont="1" applyFill="1" applyAlignment="1">
      <alignment horizontal="right"/>
    </xf>
    <xf numFmtId="170" fontId="3" fillId="0" borderId="0" xfId="1" applyNumberFormat="1" applyFont="1" applyFill="1" applyBorder="1"/>
    <xf numFmtId="170" fontId="3" fillId="0" borderId="2" xfId="1" applyNumberFormat="1" applyFont="1" applyFill="1" applyBorder="1" applyAlignment="1">
      <alignment horizontal="right"/>
    </xf>
    <xf numFmtId="3" fontId="3" fillId="0" borderId="0" xfId="1" applyNumberFormat="1" applyFont="1" applyFill="1"/>
    <xf numFmtId="3" fontId="3" fillId="0" borderId="0" xfId="1" applyNumberFormat="1" applyFont="1" applyFill="1" applyBorder="1"/>
    <xf numFmtId="170" fontId="3" fillId="0" borderId="3" xfId="1" applyNumberFormat="1" applyFont="1" applyFill="1" applyBorder="1"/>
    <xf numFmtId="170" fontId="3" fillId="0" borderId="2" xfId="1" applyNumberFormat="1" applyFont="1" applyFill="1" applyBorder="1"/>
    <xf numFmtId="37" fontId="3" fillId="0" borderId="0" xfId="1" applyNumberFormat="1" applyFont="1" applyFill="1"/>
    <xf numFmtId="3" fontId="3" fillId="0" borderId="0" xfId="1" applyNumberFormat="1" applyFont="1" applyFill="1" applyAlignment="1" applyProtection="1">
      <alignment horizontal="left"/>
    </xf>
    <xf numFmtId="167" fontId="3" fillId="0" borderId="3" xfId="1" applyNumberFormat="1" applyFont="1" applyFill="1" applyBorder="1"/>
    <xf numFmtId="167" fontId="3" fillId="0" borderId="0" xfId="1" applyNumberFormat="1" applyFont="1" applyFill="1" applyBorder="1"/>
    <xf numFmtId="49" fontId="3" fillId="0" borderId="0" xfId="0" applyNumberFormat="1" applyFont="1" applyAlignment="1">
      <alignment horizontal="center"/>
    </xf>
    <xf numFmtId="41" fontId="3" fillId="0" borderId="0" xfId="0" applyNumberFormat="1" applyFont="1" applyAlignment="1">
      <alignment horizontal="right"/>
    </xf>
    <xf numFmtId="3" fontId="4" fillId="0" borderId="0" xfId="1" applyNumberFormat="1" applyFont="1" applyFill="1" applyAlignment="1" applyProtection="1">
      <alignment horizontal="left"/>
    </xf>
    <xf numFmtId="37" fontId="3" fillId="0" borderId="0" xfId="1" applyNumberFormat="1" applyFont="1" applyFill="1" applyBorder="1"/>
    <xf numFmtId="3" fontId="3" fillId="0" borderId="0" xfId="1" applyNumberFormat="1" applyFont="1" applyFill="1" applyBorder="1" applyProtection="1"/>
    <xf numFmtId="3" fontId="4" fillId="0" borderId="0" xfId="1" applyNumberFormat="1" applyFont="1" applyFill="1" applyAlignment="1">
      <alignment horizontal="left"/>
    </xf>
    <xf numFmtId="3" fontId="4" fillId="0" borderId="0" xfId="1" applyNumberFormat="1" applyFont="1" applyFill="1"/>
    <xf numFmtId="3" fontId="3" fillId="0" borderId="0" xfId="1" applyNumberFormat="1" applyFont="1" applyFill="1" applyAlignment="1">
      <alignment horizontal="left"/>
    </xf>
    <xf numFmtId="173" fontId="3" fillId="0" borderId="3" xfId="1" applyNumberFormat="1" applyFont="1" applyFill="1" applyBorder="1"/>
    <xf numFmtId="3" fontId="3" fillId="0" borderId="3" xfId="1" applyNumberFormat="1" applyFont="1" applyFill="1" applyBorder="1"/>
    <xf numFmtId="37" fontId="3" fillId="0" borderId="2" xfId="1" applyNumberFormat="1" applyFont="1" applyFill="1" applyBorder="1" applyAlignment="1">
      <alignment horizontal="right"/>
    </xf>
    <xf numFmtId="37" fontId="3" fillId="0" borderId="0" xfId="1" applyNumberFormat="1" applyFont="1" applyFill="1" applyBorder="1" applyAlignment="1">
      <alignment horizontal="right"/>
    </xf>
    <xf numFmtId="170" fontId="3" fillId="0" borderId="0" xfId="0" applyNumberFormat="1" applyFont="1"/>
    <xf numFmtId="0" fontId="3" fillId="0" borderId="4" xfId="0" applyFont="1" applyBorder="1"/>
    <xf numFmtId="170" fontId="3" fillId="0" borderId="5" xfId="1" applyNumberFormat="1" applyFont="1" applyFill="1" applyBorder="1"/>
    <xf numFmtId="3" fontId="3" fillId="0" borderId="0" xfId="0" applyNumberFormat="1" applyFont="1"/>
    <xf numFmtId="0" fontId="4" fillId="0" borderId="0" xfId="2" applyNumberFormat="1" applyFont="1" applyFill="1" applyAlignment="1">
      <alignment horizontal="left"/>
    </xf>
    <xf numFmtId="43" fontId="3" fillId="0" borderId="0" xfId="4" applyFont="1" applyFill="1"/>
    <xf numFmtId="167" fontId="3" fillId="0" borderId="0" xfId="4" applyNumberFormat="1" applyFont="1" applyFill="1"/>
    <xf numFmtId="0" fontId="4" fillId="0" borderId="0" xfId="12" applyFont="1"/>
    <xf numFmtId="167" fontId="4" fillId="0" borderId="0" xfId="4" applyNumberFormat="1" applyFont="1" applyFill="1"/>
    <xf numFmtId="0" fontId="3" fillId="0" borderId="0" xfId="12" applyFont="1"/>
    <xf numFmtId="37" fontId="4" fillId="0" borderId="0" xfId="12" applyNumberFormat="1" applyFont="1" applyAlignment="1">
      <alignment horizontal="left"/>
    </xf>
    <xf numFmtId="167" fontId="3" fillId="0" borderId="0" xfId="4" applyNumberFormat="1" applyFont="1" applyFill="1" applyAlignment="1">
      <alignment horizontal="center"/>
    </xf>
    <xf numFmtId="167" fontId="3" fillId="0" borderId="0" xfId="4" applyNumberFormat="1" applyFont="1" applyFill="1" applyAlignment="1">
      <alignment horizontal="right"/>
    </xf>
    <xf numFmtId="167" fontId="3" fillId="0" borderId="0" xfId="4" applyNumberFormat="1" applyFont="1" applyFill="1" applyBorder="1"/>
    <xf numFmtId="167" fontId="3" fillId="0" borderId="0" xfId="12" applyNumberFormat="1" applyFont="1"/>
    <xf numFmtId="37" fontId="6" fillId="0" borderId="0" xfId="12" applyNumberFormat="1" applyFont="1" applyAlignment="1">
      <alignment horizontal="left"/>
    </xf>
    <xf numFmtId="167" fontId="3" fillId="0" borderId="0" xfId="4" applyNumberFormat="1" applyFont="1" applyFill="1" applyAlignment="1"/>
    <xf numFmtId="49" fontId="4" fillId="0" borderId="0" xfId="12" applyNumberFormat="1" applyFont="1" applyAlignment="1">
      <alignment horizontal="left"/>
    </xf>
    <xf numFmtId="167" fontId="3" fillId="0" borderId="2" xfId="4" applyNumberFormat="1" applyFont="1" applyFill="1" applyBorder="1"/>
    <xf numFmtId="167" fontId="3" fillId="0" borderId="3" xfId="4" applyNumberFormat="1" applyFont="1" applyFill="1" applyBorder="1" applyAlignment="1">
      <alignment horizontal="right"/>
    </xf>
    <xf numFmtId="43" fontId="3" fillId="0" borderId="0" xfId="12" applyNumberFormat="1" applyFont="1"/>
    <xf numFmtId="0" fontId="9" fillId="0" borderId="0" xfId="0" applyFont="1"/>
    <xf numFmtId="0" fontId="3" fillId="0" borderId="6" xfId="0" applyFont="1" applyBorder="1"/>
    <xf numFmtId="3" fontId="3" fillId="0" borderId="0" xfId="1" applyNumberFormat="1" applyFont="1" applyFill="1" applyBorder="1" applyAlignment="1" applyProtection="1">
      <alignment horizontal="left"/>
    </xf>
    <xf numFmtId="164" fontId="3" fillId="0" borderId="0" xfId="1" applyFont="1" applyFill="1" applyBorder="1"/>
    <xf numFmtId="38" fontId="3" fillId="0" borderId="4" xfId="0" applyNumberFormat="1" applyFont="1" applyBorder="1"/>
    <xf numFmtId="43" fontId="3" fillId="0" borderId="0" xfId="0" applyNumberFormat="1" applyFont="1"/>
    <xf numFmtId="164" fontId="3" fillId="0" borderId="0" xfId="1" applyFont="1" applyFill="1"/>
    <xf numFmtId="0" fontId="4" fillId="0" borderId="7" xfId="0" applyFont="1" applyBorder="1" applyAlignment="1">
      <alignment horizontal="center"/>
    </xf>
    <xf numFmtId="0" fontId="4" fillId="0" borderId="5" xfId="0" applyFont="1" applyBorder="1" applyAlignment="1">
      <alignment horizontal="center"/>
    </xf>
    <xf numFmtId="167" fontId="3" fillId="0" borderId="0" xfId="0" applyNumberFormat="1" applyFont="1"/>
    <xf numFmtId="40" fontId="3" fillId="0" borderId="0" xfId="0" applyNumberFormat="1" applyFont="1"/>
    <xf numFmtId="167" fontId="3" fillId="0" borderId="3" xfId="4" applyNumberFormat="1" applyFont="1" applyFill="1" applyBorder="1"/>
    <xf numFmtId="0" fontId="3" fillId="0" borderId="5" xfId="0" applyFont="1" applyBorder="1"/>
    <xf numFmtId="41" fontId="4" fillId="0" borderId="0" xfId="1" applyNumberFormat="1" applyFont="1" applyFill="1" applyBorder="1"/>
    <xf numFmtId="164" fontId="3" fillId="0" borderId="0" xfId="0" applyNumberFormat="1" applyFont="1"/>
    <xf numFmtId="169" fontId="3" fillId="0" borderId="0" xfId="0" applyNumberFormat="1" applyFont="1"/>
    <xf numFmtId="3" fontId="4" fillId="0" borderId="0" xfId="1" applyNumberFormat="1" applyFont="1" applyFill="1" applyAlignment="1">
      <alignment horizontal="center"/>
    </xf>
    <xf numFmtId="3" fontId="3" fillId="0" borderId="0" xfId="1" applyNumberFormat="1" applyFont="1" applyFill="1" applyAlignment="1">
      <alignment horizontal="justify" vertical="top" wrapText="1"/>
    </xf>
    <xf numFmtId="170" fontId="4" fillId="0" borderId="0" xfId="1" applyNumberFormat="1" applyFont="1" applyFill="1" applyBorder="1"/>
    <xf numFmtId="37" fontId="4" fillId="0" borderId="0" xfId="1" applyNumberFormat="1" applyFont="1" applyFill="1" applyBorder="1"/>
    <xf numFmtId="37" fontId="3" fillId="0" borderId="3" xfId="1" applyNumberFormat="1" applyFont="1" applyFill="1" applyBorder="1"/>
    <xf numFmtId="49" fontId="30" fillId="0" borderId="8" xfId="0" applyNumberFormat="1" applyFont="1" applyBorder="1"/>
    <xf numFmtId="0" fontId="3" fillId="0" borderId="8" xfId="0" applyFont="1" applyBorder="1"/>
    <xf numFmtId="0" fontId="4" fillId="0" borderId="0" xfId="12" applyFont="1" applyAlignment="1">
      <alignment horizontal="left"/>
    </xf>
    <xf numFmtId="0" fontId="3" fillId="0" borderId="0" xfId="21" applyFont="1"/>
    <xf numFmtId="3" fontId="4" fillId="0" borderId="0" xfId="1" applyNumberFormat="1" applyFont="1" applyAlignment="1" applyProtection="1">
      <alignment horizontal="left"/>
    </xf>
    <xf numFmtId="49" fontId="4" fillId="0" borderId="0" xfId="21" applyNumberFormat="1" applyFont="1" applyAlignment="1">
      <alignment horizontal="left"/>
    </xf>
    <xf numFmtId="0" fontId="4" fillId="0" borderId="0" xfId="12" applyFont="1" applyAlignment="1">
      <alignment horizontal="center"/>
    </xf>
    <xf numFmtId="0" fontId="4" fillId="0" borderId="0" xfId="12" quotePrefix="1" applyFont="1" applyAlignment="1">
      <alignment horizontal="center"/>
    </xf>
    <xf numFmtId="167" fontId="4" fillId="0" borderId="0" xfId="4" quotePrefix="1" applyNumberFormat="1" applyFont="1" applyFill="1" applyAlignment="1">
      <alignment horizontal="center"/>
    </xf>
    <xf numFmtId="0" fontId="3" fillId="0" borderId="0" xfId="21" applyFont="1" applyAlignment="1">
      <alignment horizontal="left"/>
    </xf>
    <xf numFmtId="41" fontId="3" fillId="0" borderId="0" xfId="12" applyNumberFormat="1" applyFont="1"/>
    <xf numFmtId="3" fontId="4" fillId="0" borderId="0" xfId="21" applyNumberFormat="1" applyFont="1" applyAlignment="1">
      <alignment horizontal="left"/>
    </xf>
    <xf numFmtId="0" fontId="4" fillId="0" borderId="0" xfId="21" applyFont="1" applyAlignment="1">
      <alignment horizontal="left"/>
    </xf>
    <xf numFmtId="172" fontId="12" fillId="0" borderId="0" xfId="21" applyNumberFormat="1" applyFont="1" applyAlignment="1">
      <alignment horizontal="left"/>
    </xf>
    <xf numFmtId="0" fontId="3" fillId="0" borderId="0" xfId="21" applyFont="1" applyAlignment="1">
      <alignment horizontal="justify" vertical="justify" wrapText="1"/>
    </xf>
    <xf numFmtId="0" fontId="3" fillId="0" borderId="0" xfId="21" applyFont="1" applyAlignment="1">
      <alignment horizontal="justify" vertical="top" wrapText="1"/>
    </xf>
    <xf numFmtId="0" fontId="4" fillId="0" borderId="0" xfId="21" applyFont="1" applyAlignment="1">
      <alignment horizontal="center"/>
    </xf>
    <xf numFmtId="0" fontId="3" fillId="0" borderId="0" xfId="21" applyFont="1" applyAlignment="1">
      <alignment horizontal="center" vertical="top" wrapText="1"/>
    </xf>
    <xf numFmtId="49" fontId="4" fillId="0" borderId="0" xfId="21" applyNumberFormat="1" applyFont="1" applyAlignment="1">
      <alignment horizontal="center"/>
    </xf>
    <xf numFmtId="41" fontId="4" fillId="0" borderId="0" xfId="21" applyNumberFormat="1" applyFont="1" applyAlignment="1">
      <alignment horizontal="center"/>
    </xf>
    <xf numFmtId="0" fontId="4" fillId="0" borderId="5" xfId="21" applyFont="1" applyBorder="1" applyAlignment="1">
      <alignment horizontal="center"/>
    </xf>
    <xf numFmtId="167" fontId="3" fillId="0" borderId="0" xfId="4" applyNumberFormat="1" applyFont="1" applyBorder="1"/>
    <xf numFmtId="167" fontId="3" fillId="0" borderId="0" xfId="4" applyNumberFormat="1" applyFont="1"/>
    <xf numFmtId="167" fontId="3" fillId="0" borderId="3" xfId="4" applyNumberFormat="1" applyFont="1" applyBorder="1"/>
    <xf numFmtId="0" fontId="4" fillId="0" borderId="0" xfId="21" applyFont="1"/>
    <xf numFmtId="0" fontId="12" fillId="0" borderId="0" xfId="21" applyFont="1" applyAlignment="1">
      <alignment horizontal="left"/>
    </xf>
    <xf numFmtId="0" fontId="11" fillId="0" borderId="0" xfId="28" applyAlignment="1">
      <alignment vertical="justify" wrapText="1"/>
    </xf>
    <xf numFmtId="0" fontId="3" fillId="0" borderId="5" xfId="21" applyFont="1" applyBorder="1" applyAlignment="1">
      <alignment horizontal="justify" vertical="justify" wrapText="1"/>
    </xf>
    <xf numFmtId="0" fontId="4" fillId="0" borderId="0" xfId="21" applyFont="1" applyAlignment="1">
      <alignment horizontal="justify" vertical="top" wrapText="1"/>
    </xf>
    <xf numFmtId="167" fontId="3" fillId="0" borderId="0" xfId="4" applyNumberFormat="1" applyFont="1" applyFill="1" applyBorder="1" applyAlignment="1">
      <alignment horizontal="center"/>
    </xf>
    <xf numFmtId="0" fontId="3" fillId="0" borderId="0" xfId="21" applyFont="1" applyAlignment="1">
      <alignment horizontal="center"/>
    </xf>
    <xf numFmtId="170" fontId="3" fillId="0" borderId="0" xfId="21" applyNumberFormat="1" applyFont="1"/>
    <xf numFmtId="0" fontId="15" fillId="0" borderId="0" xfId="21" applyFont="1" applyAlignment="1">
      <alignment horizontal="justify"/>
    </xf>
    <xf numFmtId="3" fontId="4" fillId="0" borderId="0" xfId="1" applyNumberFormat="1" applyFont="1" applyAlignment="1">
      <alignment horizontal="left"/>
    </xf>
    <xf numFmtId="3" fontId="4" fillId="0" borderId="0" xfId="1" applyNumberFormat="1" applyFont="1"/>
    <xf numFmtId="0" fontId="3" fillId="0" borderId="0" xfId="21" applyFont="1" applyAlignment="1">
      <alignment horizontal="justify"/>
    </xf>
    <xf numFmtId="0" fontId="3" fillId="0" borderId="0" xfId="0" applyFont="1" applyAlignment="1">
      <alignment horizontal="justify" vertical="top" wrapText="1"/>
    </xf>
    <xf numFmtId="0" fontId="3" fillId="0" borderId="0" xfId="0" applyFont="1" applyAlignment="1">
      <alignment vertical="top" wrapText="1"/>
    </xf>
    <xf numFmtId="49" fontId="4" fillId="0" borderId="7" xfId="21" applyNumberFormat="1" applyFont="1" applyBorder="1" applyAlignment="1">
      <alignment horizontal="center"/>
    </xf>
    <xf numFmtId="0" fontId="3" fillId="0" borderId="0" xfId="21" applyFont="1" applyAlignment="1">
      <alignment horizontal="center" vertical="center"/>
    </xf>
    <xf numFmtId="167" fontId="5" fillId="0" borderId="0" xfId="1" applyNumberFormat="1" applyFont="1" applyFill="1" applyBorder="1" applyAlignment="1" applyProtection="1">
      <alignment horizontal="right"/>
    </xf>
    <xf numFmtId="0" fontId="4" fillId="0" borderId="0" xfId="21" applyFont="1" applyAlignment="1">
      <alignment horizontal="center" vertical="center"/>
    </xf>
    <xf numFmtId="0" fontId="4" fillId="0" borderId="5" xfId="21" applyFont="1" applyBorder="1" applyAlignment="1">
      <alignment horizontal="center" vertical="center"/>
    </xf>
    <xf numFmtId="0" fontId="4" fillId="0" borderId="0" xfId="0" applyFont="1" applyAlignment="1">
      <alignment horizontal="center" vertical="center"/>
    </xf>
    <xf numFmtId="41" fontId="3" fillId="0" borderId="5" xfId="0" applyNumberFormat="1" applyFont="1" applyBorder="1"/>
    <xf numFmtId="37" fontId="3" fillId="0" borderId="0" xfId="1" applyNumberFormat="1" applyFont="1"/>
    <xf numFmtId="170" fontId="3" fillId="0" borderId="0" xfId="1" applyNumberFormat="1" applyFont="1"/>
    <xf numFmtId="3" fontId="3" fillId="0" borderId="0" xfId="1" quotePrefix="1" applyNumberFormat="1" applyFont="1" applyFill="1" applyBorder="1"/>
    <xf numFmtId="3" fontId="4" fillId="0" borderId="0" xfId="0" applyNumberFormat="1" applyFont="1" applyAlignment="1">
      <alignment horizontal="center"/>
    </xf>
    <xf numFmtId="37" fontId="3" fillId="0" borderId="0" xfId="21" applyNumberFormat="1" applyFont="1"/>
    <xf numFmtId="3" fontId="3" fillId="0" borderId="0" xfId="21" applyNumberFormat="1" applyFont="1"/>
    <xf numFmtId="3" fontId="4" fillId="0" borderId="0" xfId="1" applyNumberFormat="1" applyFont="1" applyFill="1" applyBorder="1"/>
    <xf numFmtId="0" fontId="3" fillId="0" borderId="0" xfId="21" applyFont="1" applyAlignment="1">
      <alignment vertical="justify" wrapText="1"/>
    </xf>
    <xf numFmtId="3" fontId="3" fillId="0" borderId="0" xfId="1" applyNumberFormat="1" applyFont="1" applyFill="1" applyBorder="1" applyAlignment="1">
      <alignment horizontal="left"/>
    </xf>
    <xf numFmtId="167" fontId="3" fillId="0" borderId="0" xfId="4" applyNumberFormat="1" applyFont="1" applyFill="1" applyBorder="1" applyAlignment="1">
      <alignment horizontal="right"/>
    </xf>
    <xf numFmtId="3" fontId="4" fillId="0" borderId="0" xfId="1" applyNumberFormat="1" applyFont="1" applyFill="1" applyBorder="1" applyAlignment="1">
      <alignment horizontal="left"/>
    </xf>
    <xf numFmtId="3" fontId="4" fillId="0" borderId="0" xfId="1" applyNumberFormat="1" applyFont="1" applyFill="1" applyBorder="1" applyAlignment="1" applyProtection="1">
      <alignment horizontal="left"/>
    </xf>
    <xf numFmtId="3" fontId="3" fillId="0" borderId="0" xfId="1" applyNumberFormat="1" applyFont="1" applyFill="1" applyBorder="1" applyAlignment="1" applyProtection="1">
      <alignment horizontal="justify" vertical="justify" wrapText="1"/>
    </xf>
    <xf numFmtId="14" fontId="0" fillId="0" borderId="0" xfId="0" applyNumberFormat="1"/>
    <xf numFmtId="170" fontId="0" fillId="0" borderId="0" xfId="1" applyNumberFormat="1" applyFont="1"/>
    <xf numFmtId="170" fontId="0" fillId="0" borderId="0" xfId="0" applyNumberFormat="1"/>
    <xf numFmtId="43" fontId="0" fillId="0" borderId="0" xfId="0" applyNumberFormat="1"/>
    <xf numFmtId="0" fontId="19" fillId="0" borderId="0" xfId="0" applyFont="1" applyAlignment="1">
      <alignment horizontal="center" vertical="center" wrapText="1"/>
    </xf>
    <xf numFmtId="0" fontId="0" fillId="0" borderId="0" xfId="0" applyAlignment="1">
      <alignment vertical="center"/>
    </xf>
    <xf numFmtId="167" fontId="0" fillId="0" borderId="0" xfId="0" applyNumberFormat="1"/>
    <xf numFmtId="170" fontId="19" fillId="0" borderId="3" xfId="0" applyNumberFormat="1" applyFont="1" applyBorder="1"/>
    <xf numFmtId="0" fontId="19" fillId="0" borderId="0" xfId="0" applyFont="1"/>
    <xf numFmtId="167" fontId="19" fillId="0" borderId="3" xfId="0" applyNumberFormat="1" applyFont="1" applyBorder="1"/>
    <xf numFmtId="49" fontId="4" fillId="0" borderId="0" xfId="1" applyNumberFormat="1" applyFont="1" applyProtection="1"/>
    <xf numFmtId="167" fontId="3" fillId="0" borderId="7" xfId="1" applyNumberFormat="1" applyFont="1" applyFill="1" applyBorder="1"/>
    <xf numFmtId="49" fontId="3" fillId="0" borderId="0" xfId="1" applyNumberFormat="1" applyFont="1" applyProtection="1"/>
    <xf numFmtId="0" fontId="3" fillId="0" borderId="0" xfId="0" applyFont="1" applyAlignment="1">
      <alignment vertical="justify" wrapText="1"/>
    </xf>
    <xf numFmtId="2" fontId="3" fillId="0" borderId="0" xfId="0" applyNumberFormat="1" applyFont="1" applyAlignment="1">
      <alignment horizontal="justify" vertical="justify" wrapText="1"/>
    </xf>
    <xf numFmtId="172" fontId="4" fillId="0" borderId="0" xfId="0" applyNumberFormat="1" applyFont="1" applyAlignment="1">
      <alignment horizontal="center"/>
    </xf>
    <xf numFmtId="176" fontId="4" fillId="0" borderId="0" xfId="0" applyNumberFormat="1" applyFont="1" applyAlignment="1">
      <alignment horizontal="left"/>
    </xf>
    <xf numFmtId="37" fontId="3" fillId="0" borderId="3" xfId="1" applyNumberFormat="1" applyFont="1" applyFill="1" applyBorder="1" applyAlignment="1">
      <alignment horizontal="right"/>
    </xf>
    <xf numFmtId="49" fontId="31" fillId="0" borderId="0" xfId="0" applyNumberFormat="1" applyFont="1"/>
    <xf numFmtId="49" fontId="31" fillId="0" borderId="0" xfId="0" applyNumberFormat="1" applyFont="1" applyAlignment="1">
      <alignment horizontal="centerContinuous"/>
    </xf>
    <xf numFmtId="49" fontId="0" fillId="0" borderId="9" xfId="0" applyNumberFormat="1" applyBorder="1" applyAlignment="1">
      <alignment horizontal="centerContinuous"/>
    </xf>
    <xf numFmtId="49" fontId="0" fillId="0" borderId="0" xfId="0" applyNumberFormat="1" applyAlignment="1">
      <alignment horizontal="centerContinuous"/>
    </xf>
    <xf numFmtId="49" fontId="31" fillId="0" borderId="0" xfId="0" applyNumberFormat="1" applyFont="1" applyAlignment="1">
      <alignment horizontal="center"/>
    </xf>
    <xf numFmtId="49" fontId="31" fillId="0" borderId="10" xfId="0" applyNumberFormat="1" applyFont="1" applyBorder="1" applyAlignment="1">
      <alignment horizontal="center"/>
    </xf>
    <xf numFmtId="49" fontId="0" fillId="0" borderId="0" xfId="0" applyNumberFormat="1" applyAlignment="1">
      <alignment horizontal="center"/>
    </xf>
    <xf numFmtId="0" fontId="0" fillId="0" borderId="0" xfId="0" applyAlignment="1">
      <alignment horizontal="center"/>
    </xf>
    <xf numFmtId="39" fontId="32" fillId="0" borderId="0" xfId="0" applyNumberFormat="1" applyFont="1"/>
    <xf numFmtId="49" fontId="32" fillId="0" borderId="0" xfId="0" applyNumberFormat="1" applyFont="1"/>
    <xf numFmtId="39" fontId="31" fillId="0" borderId="11" xfId="0" applyNumberFormat="1" applyFont="1" applyBorder="1"/>
    <xf numFmtId="0" fontId="31" fillId="0" borderId="0" xfId="0" applyFont="1"/>
    <xf numFmtId="4" fontId="0" fillId="0" borderId="0" xfId="0" applyNumberFormat="1"/>
    <xf numFmtId="49" fontId="31" fillId="2" borderId="0" xfId="0" applyNumberFormat="1" applyFont="1" applyFill="1"/>
    <xf numFmtId="39" fontId="32" fillId="2" borderId="0" xfId="0" applyNumberFormat="1" applyFont="1" applyFill="1"/>
    <xf numFmtId="49" fontId="32" fillId="2" borderId="0" xfId="0" applyNumberFormat="1" applyFont="1" applyFill="1"/>
    <xf numFmtId="4" fontId="0" fillId="2" borderId="0" xfId="0" applyNumberFormat="1" applyFill="1"/>
    <xf numFmtId="49" fontId="33" fillId="2" borderId="0" xfId="0" applyNumberFormat="1" applyFont="1" applyFill="1"/>
    <xf numFmtId="39" fontId="34" fillId="2" borderId="0" xfId="0" applyNumberFormat="1" applyFont="1" applyFill="1"/>
    <xf numFmtId="49" fontId="34" fillId="2" borderId="0" xfId="0" applyNumberFormat="1" applyFont="1" applyFill="1"/>
    <xf numFmtId="4" fontId="35" fillId="2" borderId="0" xfId="0" applyNumberFormat="1" applyFont="1" applyFill="1"/>
    <xf numFmtId="0" fontId="36" fillId="0" borderId="0" xfId="0" applyFont="1"/>
    <xf numFmtId="49" fontId="31" fillId="0" borderId="0" xfId="19" applyNumberFormat="1" applyFont="1"/>
    <xf numFmtId="49" fontId="31" fillId="0" borderId="0" xfId="19" applyNumberFormat="1" applyFont="1" applyAlignment="1">
      <alignment horizontal="centerContinuous"/>
    </xf>
    <xf numFmtId="49" fontId="27" fillId="0" borderId="9" xfId="19" applyNumberFormat="1" applyBorder="1" applyAlignment="1">
      <alignment horizontal="centerContinuous"/>
    </xf>
    <xf numFmtId="49" fontId="27" fillId="0" borderId="0" xfId="19" applyNumberFormat="1" applyAlignment="1">
      <alignment horizontal="centerContinuous"/>
    </xf>
    <xf numFmtId="4" fontId="27" fillId="0" borderId="0" xfId="19" applyNumberFormat="1"/>
    <xf numFmtId="0" fontId="27" fillId="0" borderId="0" xfId="19"/>
    <xf numFmtId="49" fontId="31" fillId="0" borderId="0" xfId="19" applyNumberFormat="1" applyFont="1" applyAlignment="1">
      <alignment horizontal="center"/>
    </xf>
    <xf numFmtId="49" fontId="31" fillId="0" borderId="10" xfId="19" applyNumberFormat="1" applyFont="1" applyBorder="1" applyAlignment="1">
      <alignment horizontal="center"/>
    </xf>
    <xf numFmtId="49" fontId="27" fillId="0" borderId="0" xfId="19" applyNumberFormat="1" applyAlignment="1">
      <alignment horizontal="center"/>
    </xf>
    <xf numFmtId="4" fontId="29" fillId="0" borderId="0" xfId="19" applyNumberFormat="1" applyFont="1" applyAlignment="1">
      <alignment horizontal="center"/>
    </xf>
    <xf numFmtId="0" fontId="27" fillId="0" borderId="0" xfId="19" applyAlignment="1">
      <alignment horizontal="center"/>
    </xf>
    <xf numFmtId="39" fontId="32" fillId="0" borderId="0" xfId="19" applyNumberFormat="1" applyFont="1"/>
    <xf numFmtId="49" fontId="32" fillId="0" borderId="0" xfId="19" applyNumberFormat="1" applyFont="1"/>
    <xf numFmtId="4" fontId="27" fillId="2" borderId="0" xfId="19" applyNumberFormat="1" applyFill="1"/>
    <xf numFmtId="39" fontId="31" fillId="0" borderId="11" xfId="19" applyNumberFormat="1" applyFont="1" applyBorder="1"/>
    <xf numFmtId="4" fontId="31" fillId="0" borderId="0" xfId="19" applyNumberFormat="1" applyFont="1"/>
    <xf numFmtId="0" fontId="31" fillId="0" borderId="0" xfId="19" applyFont="1"/>
    <xf numFmtId="4" fontId="4" fillId="0" borderId="0" xfId="0" applyNumberFormat="1" applyFont="1"/>
    <xf numFmtId="0" fontId="4" fillId="0" borderId="0" xfId="0" quotePrefix="1" applyFont="1" applyAlignment="1">
      <alignment horizontal="left"/>
    </xf>
    <xf numFmtId="4" fontId="3" fillId="0" borderId="0" xfId="0" applyNumberFormat="1" applyFont="1"/>
    <xf numFmtId="9" fontId="3" fillId="0" borderId="0" xfId="1" applyNumberFormat="1" applyFont="1" applyFill="1"/>
    <xf numFmtId="170" fontId="3" fillId="0" borderId="3" xfId="1" applyNumberFormat="1" applyFont="1" applyFill="1" applyBorder="1" applyAlignment="1">
      <alignment horizontal="right"/>
    </xf>
    <xf numFmtId="175" fontId="3" fillId="0" borderId="3" xfId="1" applyNumberFormat="1" applyFont="1" applyFill="1" applyBorder="1"/>
    <xf numFmtId="167" fontId="3" fillId="0" borderId="7" xfId="4" applyNumberFormat="1" applyFont="1" applyFill="1" applyBorder="1" applyAlignment="1">
      <alignment horizontal="right"/>
    </xf>
    <xf numFmtId="14" fontId="3" fillId="0" borderId="0" xfId="12" applyNumberFormat="1" applyFont="1"/>
    <xf numFmtId="0" fontId="3" fillId="0" borderId="0" xfId="13" applyFont="1"/>
    <xf numFmtId="167" fontId="3" fillId="0" borderId="0" xfId="5" applyNumberFormat="1" applyFont="1"/>
    <xf numFmtId="0" fontId="4" fillId="0" borderId="12" xfId="13" applyFont="1" applyBorder="1" applyAlignment="1">
      <alignment horizontal="left" indent="8"/>
    </xf>
    <xf numFmtId="0" fontId="3" fillId="0" borderId="12" xfId="13" applyFont="1" applyBorder="1"/>
    <xf numFmtId="167" fontId="3" fillId="0" borderId="12" xfId="5" applyNumberFormat="1" applyFont="1" applyBorder="1"/>
    <xf numFmtId="9" fontId="4" fillId="0" borderId="12" xfId="13" applyNumberFormat="1" applyFont="1" applyBorder="1" applyAlignment="1">
      <alignment horizontal="right"/>
    </xf>
    <xf numFmtId="0" fontId="4" fillId="0" borderId="0" xfId="13" applyFont="1"/>
    <xf numFmtId="9" fontId="4" fillId="0" borderId="0" xfId="5" applyNumberFormat="1" applyFont="1" applyFill="1" applyBorder="1" applyAlignment="1" applyProtection="1">
      <alignment horizontal="right"/>
    </xf>
    <xf numFmtId="171" fontId="4" fillId="0" borderId="12" xfId="5" applyNumberFormat="1" applyFont="1" applyFill="1" applyBorder="1" applyAlignment="1" applyProtection="1">
      <alignment horizontal="right"/>
    </xf>
    <xf numFmtId="167" fontId="4" fillId="0" borderId="0" xfId="5" applyNumberFormat="1" applyFont="1" applyAlignment="1">
      <alignment horizontal="center"/>
    </xf>
    <xf numFmtId="15" fontId="3" fillId="0" borderId="12" xfId="5" applyNumberFormat="1" applyFont="1" applyBorder="1" applyAlignment="1">
      <alignment horizontal="center"/>
    </xf>
    <xf numFmtId="0" fontId="4" fillId="0" borderId="0" xfId="13" applyFont="1" applyAlignment="1">
      <alignment vertical="top"/>
    </xf>
    <xf numFmtId="0" fontId="4" fillId="0" borderId="13" xfId="13" applyFont="1" applyBorder="1" applyAlignment="1">
      <alignment vertical="top"/>
    </xf>
    <xf numFmtId="0" fontId="4" fillId="0" borderId="14" xfId="13" applyFont="1" applyBorder="1" applyAlignment="1">
      <alignment vertical="top"/>
    </xf>
    <xf numFmtId="0" fontId="4" fillId="0" borderId="15" xfId="13" applyFont="1" applyBorder="1" applyAlignment="1">
      <alignment horizontal="center" vertical="top"/>
    </xf>
    <xf numFmtId="0" fontId="4" fillId="0" borderId="15" xfId="13" applyFont="1" applyBorder="1" applyAlignment="1">
      <alignment vertical="top"/>
    </xf>
    <xf numFmtId="49" fontId="3" fillId="0" borderId="0" xfId="20" applyNumberFormat="1" applyFont="1"/>
    <xf numFmtId="43" fontId="3" fillId="0" borderId="0" xfId="6" applyFont="1"/>
    <xf numFmtId="0" fontId="4" fillId="0" borderId="0" xfId="13" applyFont="1" applyAlignment="1">
      <alignment horizontal="center"/>
    </xf>
    <xf numFmtId="167" fontId="3" fillId="0" borderId="0" xfId="13" applyNumberFormat="1" applyFont="1"/>
    <xf numFmtId="49" fontId="3" fillId="0" borderId="0" xfId="20" applyNumberFormat="1" applyFont="1" applyBorder="1"/>
    <xf numFmtId="43" fontId="3" fillId="0" borderId="0" xfId="6" applyFont="1" applyBorder="1"/>
    <xf numFmtId="43" fontId="3" fillId="0" borderId="0" xfId="6" applyFont="1" applyBorder="1" applyAlignment="1"/>
    <xf numFmtId="43" fontId="3" fillId="0" borderId="0" xfId="13" applyNumberFormat="1" applyFont="1"/>
    <xf numFmtId="0" fontId="3" fillId="0" borderId="0" xfId="13" applyFont="1" applyAlignment="1">
      <alignment horizontal="center" wrapText="1"/>
    </xf>
    <xf numFmtId="167" fontId="3" fillId="0" borderId="0" xfId="6" applyNumberFormat="1" applyFont="1"/>
    <xf numFmtId="0" fontId="3" fillId="0" borderId="0" xfId="13" applyFont="1" applyAlignment="1">
      <alignment horizontal="left"/>
    </xf>
    <xf numFmtId="167" fontId="3" fillId="0" borderId="12" xfId="6" applyNumberFormat="1" applyFont="1" applyBorder="1"/>
    <xf numFmtId="167" fontId="3" fillId="0" borderId="12" xfId="5" applyNumberFormat="1" applyFont="1" applyBorder="1" applyAlignment="1">
      <alignment horizontal="left"/>
    </xf>
    <xf numFmtId="167" fontId="4" fillId="0" borderId="12" xfId="6" applyNumberFormat="1" applyFont="1" applyFill="1" applyBorder="1" applyAlignment="1">
      <alignment horizontal="left" indent="8"/>
    </xf>
    <xf numFmtId="167" fontId="3" fillId="0" borderId="0" xfId="5" applyNumberFormat="1" applyFont="1" applyAlignment="1">
      <alignment horizontal="left"/>
    </xf>
    <xf numFmtId="167" fontId="4" fillId="0" borderId="0" xfId="6" applyNumberFormat="1" applyFont="1" applyFill="1"/>
    <xf numFmtId="167" fontId="3" fillId="0" borderId="12" xfId="6" applyNumberFormat="1" applyFont="1" applyFill="1" applyBorder="1"/>
    <xf numFmtId="167" fontId="4" fillId="0" borderId="0" xfId="6" applyNumberFormat="1" applyFont="1"/>
    <xf numFmtId="0" fontId="3" fillId="0" borderId="12" xfId="13" applyFont="1" applyBorder="1" applyAlignment="1">
      <alignment horizontal="left"/>
    </xf>
    <xf numFmtId="0" fontId="4" fillId="0" borderId="0" xfId="20" applyFont="1"/>
    <xf numFmtId="0" fontId="3" fillId="0" borderId="0" xfId="20" applyFont="1"/>
    <xf numFmtId="0" fontId="3" fillId="0" borderId="0" xfId="20" applyFont="1" applyAlignment="1">
      <alignment horizontal="left"/>
    </xf>
    <xf numFmtId="14" fontId="3" fillId="0" borderId="0" xfId="20" applyNumberFormat="1" applyFont="1"/>
    <xf numFmtId="0" fontId="4" fillId="0" borderId="0" xfId="20" applyFont="1" applyAlignment="1">
      <alignment vertical="top"/>
    </xf>
    <xf numFmtId="0" fontId="37" fillId="3" borderId="13" xfId="20" applyFont="1" applyFill="1" applyBorder="1" applyAlignment="1">
      <alignment horizontal="center" vertical="top" wrapText="1"/>
    </xf>
    <xf numFmtId="0" fontId="3" fillId="0" borderId="0" xfId="20" applyFont="1" applyAlignment="1">
      <alignment vertical="top"/>
    </xf>
    <xf numFmtId="0" fontId="37" fillId="0" borderId="0" xfId="20" applyFont="1" applyAlignment="1">
      <alignment vertical="top"/>
    </xf>
    <xf numFmtId="0" fontId="38" fillId="3" borderId="14" xfId="20" applyFont="1" applyFill="1" applyBorder="1" applyAlignment="1">
      <alignment horizontal="left" vertical="top" wrapText="1"/>
    </xf>
    <xf numFmtId="167" fontId="37" fillId="3" borderId="15" xfId="6" applyNumberFormat="1" applyFont="1" applyFill="1" applyBorder="1" applyAlignment="1">
      <alignment vertical="top" wrapText="1"/>
    </xf>
    <xf numFmtId="0" fontId="37" fillId="3" borderId="15" xfId="6" applyNumberFormat="1" applyFont="1" applyFill="1" applyBorder="1" applyAlignment="1">
      <alignment horizontal="center" vertical="top"/>
    </xf>
    <xf numFmtId="0" fontId="10" fillId="0" borderId="0" xfId="20" applyFont="1" applyBorder="1" applyAlignment="1">
      <alignment vertical="center" wrapText="1"/>
    </xf>
    <xf numFmtId="167" fontId="3" fillId="0" borderId="0" xfId="6" applyNumberFormat="1" applyFont="1" applyAlignment="1">
      <alignment horizontal="center"/>
    </xf>
    <xf numFmtId="0" fontId="3" fillId="0" borderId="0" xfId="20" applyFont="1" applyAlignment="1" applyProtection="1">
      <alignment horizontal="left" vertical="top"/>
      <protection locked="0"/>
    </xf>
    <xf numFmtId="15" fontId="3" fillId="0" borderId="0" xfId="20" applyNumberFormat="1" applyFont="1"/>
    <xf numFmtId="167" fontId="21" fillId="0" borderId="0" xfId="6" applyNumberFormat="1" applyFont="1" applyAlignment="1">
      <alignment horizontal="center"/>
    </xf>
    <xf numFmtId="4" fontId="3" fillId="0" borderId="0" xfId="20" applyNumberFormat="1" applyFont="1"/>
    <xf numFmtId="167" fontId="3" fillId="0" borderId="0" xfId="20" applyNumberFormat="1" applyFont="1"/>
    <xf numFmtId="15" fontId="3" fillId="0" borderId="0" xfId="20" applyNumberFormat="1" applyFont="1" applyAlignment="1">
      <alignment horizontal="right"/>
    </xf>
    <xf numFmtId="43" fontId="3" fillId="0" borderId="0" xfId="20" applyNumberFormat="1" applyFont="1"/>
    <xf numFmtId="167" fontId="4" fillId="0" borderId="7" xfId="6" applyNumberFormat="1" applyFont="1" applyBorder="1"/>
    <xf numFmtId="14" fontId="3" fillId="0" borderId="0" xfId="20" applyNumberFormat="1" applyFont="1" applyAlignment="1">
      <alignment horizontal="right"/>
    </xf>
    <xf numFmtId="0" fontId="10" fillId="0" borderId="0" xfId="20" applyFont="1" applyAlignment="1" applyProtection="1">
      <alignment horizontal="left" vertical="top"/>
      <protection locked="0"/>
    </xf>
    <xf numFmtId="0" fontId="10" fillId="0" borderId="0" xfId="20" applyFont="1"/>
    <xf numFmtId="0" fontId="36" fillId="0" borderId="0" xfId="20" applyFont="1"/>
    <xf numFmtId="0" fontId="39" fillId="0" borderId="0" xfId="13" applyFont="1" applyAlignment="1">
      <alignment horizontal="center"/>
    </xf>
    <xf numFmtId="15" fontId="3" fillId="0" borderId="0" xfId="25" applyNumberFormat="1" applyFont="1"/>
    <xf numFmtId="167" fontId="4" fillId="0" borderId="3" xfId="6" applyNumberFormat="1" applyFont="1" applyBorder="1"/>
    <xf numFmtId="167" fontId="37" fillId="3" borderId="13" xfId="6" applyNumberFormat="1" applyFont="1" applyFill="1" applyBorder="1" applyAlignment="1">
      <alignment vertical="top"/>
    </xf>
    <xf numFmtId="167" fontId="37" fillId="3" borderId="16" xfId="6" applyNumberFormat="1" applyFont="1" applyFill="1" applyBorder="1" applyAlignment="1">
      <alignment horizontal="center" vertical="top"/>
    </xf>
    <xf numFmtId="0" fontId="37" fillId="3" borderId="17" xfId="20" applyFont="1" applyFill="1" applyBorder="1" applyAlignment="1">
      <alignment horizontal="center" vertical="top" wrapText="1"/>
    </xf>
    <xf numFmtId="167" fontId="37" fillId="3" borderId="17" xfId="6" applyNumberFormat="1" applyFont="1" applyFill="1" applyBorder="1" applyAlignment="1">
      <alignment vertical="top"/>
    </xf>
    <xf numFmtId="0" fontId="37" fillId="3" borderId="18" xfId="6" applyNumberFormat="1" applyFont="1" applyFill="1" applyBorder="1" applyAlignment="1">
      <alignment horizontal="center" vertical="top"/>
    </xf>
    <xf numFmtId="167" fontId="37" fillId="3" borderId="19" xfId="6" applyNumberFormat="1" applyFont="1" applyFill="1" applyBorder="1" applyAlignment="1">
      <alignment horizontal="center" vertical="top"/>
    </xf>
    <xf numFmtId="167" fontId="37" fillId="3" borderId="18" xfId="6" applyNumberFormat="1" applyFont="1" applyFill="1" applyBorder="1" applyAlignment="1">
      <alignment horizontal="center" vertical="top"/>
    </xf>
    <xf numFmtId="167" fontId="37" fillId="3" borderId="14" xfId="6" applyNumberFormat="1" applyFont="1" applyFill="1" applyBorder="1" applyAlignment="1">
      <alignment vertical="top" wrapText="1"/>
    </xf>
    <xf numFmtId="0" fontId="37" fillId="3" borderId="20" xfId="6" applyNumberFormat="1" applyFont="1" applyFill="1" applyBorder="1" applyAlignment="1">
      <alignment horizontal="center" vertical="top"/>
    </xf>
    <xf numFmtId="0" fontId="37" fillId="3" borderId="15" xfId="6" applyNumberFormat="1" applyFont="1" applyFill="1" applyBorder="1" applyAlignment="1">
      <alignment horizontal="center" vertical="top" wrapText="1"/>
    </xf>
    <xf numFmtId="0" fontId="37" fillId="3" borderId="14" xfId="6" applyNumberFormat="1" applyFont="1" applyFill="1" applyBorder="1" applyAlignment="1">
      <alignment horizontal="center" vertical="top" wrapText="1"/>
    </xf>
    <xf numFmtId="0" fontId="3" fillId="0" borderId="0" xfId="20" applyFont="1" applyAlignment="1" applyProtection="1">
      <alignment horizontal="left" vertical="center"/>
      <protection locked="0"/>
    </xf>
    <xf numFmtId="167" fontId="4" fillId="0" borderId="0" xfId="6" applyNumberFormat="1" applyFont="1" applyBorder="1"/>
    <xf numFmtId="3" fontId="4" fillId="0" borderId="0" xfId="12" applyNumberFormat="1" applyFont="1" applyAlignment="1">
      <alignment horizontal="center"/>
    </xf>
    <xf numFmtId="167" fontId="3" fillId="0" borderId="2" xfId="1" applyNumberFormat="1" applyFont="1" applyFill="1" applyBorder="1" applyAlignment="1">
      <alignment horizontal="right"/>
    </xf>
    <xf numFmtId="170" fontId="3" fillId="0" borderId="21" xfId="1" applyNumberFormat="1" applyFont="1" applyFill="1" applyBorder="1"/>
    <xf numFmtId="0" fontId="3" fillId="0" borderId="0" xfId="0" applyFont="1" applyAlignment="1">
      <alignment wrapText="1"/>
    </xf>
    <xf numFmtId="170" fontId="5" fillId="0" borderId="3" xfId="1" applyNumberFormat="1" applyFont="1" applyFill="1" applyBorder="1" applyAlignment="1" applyProtection="1">
      <alignment horizontal="right"/>
    </xf>
    <xf numFmtId="49" fontId="30" fillId="0" borderId="4" xfId="0" applyNumberFormat="1" applyFont="1" applyBorder="1"/>
    <xf numFmtId="0" fontId="0" fillId="0" borderId="0" xfId="0" applyAlignment="1">
      <alignment horizontal="justify" vertical="top" wrapText="1"/>
    </xf>
    <xf numFmtId="9" fontId="3" fillId="0" borderId="0" xfId="24" applyFont="1" applyFill="1"/>
    <xf numFmtId="37" fontId="4" fillId="0" borderId="0" xfId="0" applyNumberFormat="1" applyFont="1" applyAlignment="1">
      <alignment horizontal="right"/>
    </xf>
    <xf numFmtId="174" fontId="3" fillId="0" borderId="0" xfId="0" applyNumberFormat="1" applyFont="1"/>
    <xf numFmtId="170" fontId="3" fillId="0" borderId="0" xfId="1" applyNumberFormat="1" applyFont="1" applyFill="1" applyAlignment="1">
      <alignment horizontal="left" indent="1"/>
    </xf>
    <xf numFmtId="167" fontId="3" fillId="0" borderId="21" xfId="4" applyNumberFormat="1" applyFont="1" applyBorder="1"/>
    <xf numFmtId="167" fontId="3" fillId="0" borderId="0" xfId="21" applyNumberFormat="1" applyFont="1"/>
    <xf numFmtId="1" fontId="3" fillId="0" borderId="21" xfId="4" applyNumberFormat="1" applyFont="1" applyBorder="1" applyAlignment="1">
      <alignment horizontal="center" vertical="center" wrapText="1"/>
    </xf>
    <xf numFmtId="0" fontId="3" fillId="0" borderId="21" xfId="21" applyFont="1" applyBorder="1" applyAlignment="1">
      <alignment horizontal="center" vertical="center"/>
    </xf>
    <xf numFmtId="170" fontId="3" fillId="0" borderId="4" xfId="1" applyNumberFormat="1" applyFont="1" applyFill="1" applyBorder="1"/>
    <xf numFmtId="170" fontId="22" fillId="0" borderId="0" xfId="1" applyNumberFormat="1" applyFont="1" applyFill="1"/>
    <xf numFmtId="170" fontId="3" fillId="0" borderId="8" xfId="1" applyNumberFormat="1" applyFont="1" applyFill="1" applyBorder="1" applyAlignment="1">
      <alignment horizontal="center"/>
    </xf>
    <xf numFmtId="170" fontId="3" fillId="0" borderId="22" xfId="1" applyNumberFormat="1" applyFont="1" applyFill="1" applyBorder="1" applyAlignment="1">
      <alignment horizontal="center"/>
    </xf>
    <xf numFmtId="49" fontId="40" fillId="0" borderId="4" xfId="0" applyNumberFormat="1" applyFont="1" applyBorder="1"/>
    <xf numFmtId="49" fontId="40" fillId="0" borderId="4" xfId="0" applyNumberFormat="1" applyFont="1" applyBorder="1" applyAlignment="1">
      <alignment horizontal="center"/>
    </xf>
    <xf numFmtId="0" fontId="3" fillId="0" borderId="23" xfId="0" applyFont="1" applyBorder="1"/>
    <xf numFmtId="170" fontId="0" fillId="0" borderId="0" xfId="1" applyNumberFormat="1" applyFont="1" applyAlignment="1">
      <alignment horizontal="center"/>
    </xf>
    <xf numFmtId="177" fontId="32" fillId="0" borderId="0" xfId="0" applyNumberFormat="1" applyFont="1"/>
    <xf numFmtId="177" fontId="31" fillId="0" borderId="11" xfId="0" applyNumberFormat="1" applyFont="1" applyBorder="1"/>
    <xf numFmtId="170" fontId="31" fillId="0" borderId="0" xfId="1" applyNumberFormat="1" applyFont="1"/>
    <xf numFmtId="170" fontId="3" fillId="0" borderId="24" xfId="1" applyNumberFormat="1" applyFont="1" applyFill="1" applyBorder="1" applyAlignment="1">
      <alignment horizontal="center"/>
    </xf>
    <xf numFmtId="170" fontId="3" fillId="0" borderId="6" xfId="1" applyNumberFormat="1" applyFont="1" applyFill="1" applyBorder="1" applyAlignment="1">
      <alignment horizontal="center"/>
    </xf>
    <xf numFmtId="170" fontId="3" fillId="0" borderId="22" xfId="1" applyNumberFormat="1" applyFont="1" applyFill="1" applyBorder="1"/>
    <xf numFmtId="170" fontId="4" fillId="0" borderId="4" xfId="1" applyNumberFormat="1" applyFont="1" applyFill="1" applyBorder="1"/>
    <xf numFmtId="170" fontId="36" fillId="0" borderId="22" xfId="1" applyNumberFormat="1" applyFont="1" applyFill="1" applyBorder="1"/>
    <xf numFmtId="170" fontId="3" fillId="0" borderId="22" xfId="1" applyNumberFormat="1" applyFont="1" applyFill="1" applyBorder="1" applyAlignment="1">
      <alignment vertical="justify" readingOrder="1"/>
    </xf>
    <xf numFmtId="170" fontId="3" fillId="0" borderId="22" xfId="1" applyNumberFormat="1" applyFont="1" applyFill="1" applyBorder="1" applyAlignment="1">
      <alignment horizontal="left" wrapText="1"/>
    </xf>
    <xf numFmtId="170" fontId="3" fillId="0" borderId="8" xfId="1" applyNumberFormat="1" applyFont="1" applyFill="1" applyBorder="1"/>
    <xf numFmtId="170" fontId="3" fillId="0" borderId="23" xfId="1" applyNumberFormat="1" applyFont="1" applyFill="1" applyBorder="1"/>
    <xf numFmtId="170" fontId="4" fillId="0" borderId="25" xfId="1" applyNumberFormat="1" applyFont="1" applyFill="1" applyBorder="1"/>
    <xf numFmtId="49" fontId="40" fillId="0" borderId="4" xfId="0" applyNumberFormat="1" applyFont="1" applyBorder="1" applyAlignment="1">
      <alignment horizontal="center" vertical="center"/>
    </xf>
    <xf numFmtId="170" fontId="3" fillId="4" borderId="4" xfId="1" applyNumberFormat="1" applyFont="1" applyFill="1" applyBorder="1"/>
    <xf numFmtId="170" fontId="4" fillId="4" borderId="4" xfId="1" applyNumberFormat="1" applyFont="1" applyFill="1" applyBorder="1"/>
    <xf numFmtId="49" fontId="30" fillId="4" borderId="4" xfId="0" applyNumberFormat="1" applyFont="1" applyFill="1" applyBorder="1"/>
    <xf numFmtId="170" fontId="3" fillId="4" borderId="22" xfId="1" applyNumberFormat="1" applyFont="1" applyFill="1" applyBorder="1" applyAlignment="1">
      <alignment horizontal="center"/>
    </xf>
    <xf numFmtId="170" fontId="3" fillId="4" borderId="22" xfId="1" applyNumberFormat="1" applyFont="1" applyFill="1" applyBorder="1"/>
    <xf numFmtId="170" fontId="3" fillId="4" borderId="22" xfId="1" applyNumberFormat="1" applyFont="1" applyFill="1" applyBorder="1" applyAlignment="1">
      <alignment vertical="justify" readingOrder="1"/>
    </xf>
    <xf numFmtId="170" fontId="3" fillId="0" borderId="0" xfId="1" applyNumberFormat="1" applyFont="1" applyFill="1" applyAlignment="1" applyProtection="1">
      <alignment horizontal="left"/>
    </xf>
    <xf numFmtId="0" fontId="41" fillId="0" borderId="0" xfId="0" applyFont="1"/>
    <xf numFmtId="0" fontId="41" fillId="0" borderId="0" xfId="0" applyFont="1" applyAlignment="1">
      <alignment horizontal="center"/>
    </xf>
    <xf numFmtId="170" fontId="41" fillId="0" borderId="0" xfId="0" applyNumberFormat="1" applyFont="1"/>
    <xf numFmtId="170" fontId="41" fillId="0" borderId="0" xfId="1" applyNumberFormat="1" applyFont="1" applyFill="1"/>
    <xf numFmtId="170" fontId="36" fillId="0" borderId="0" xfId="0" applyNumberFormat="1" applyFont="1"/>
    <xf numFmtId="170" fontId="3" fillId="0" borderId="0" xfId="12" applyNumberFormat="1" applyFont="1"/>
    <xf numFmtId="170" fontId="3" fillId="0" borderId="0" xfId="1" applyNumberFormat="1" applyFont="1" applyFill="1" applyBorder="1" applyAlignment="1">
      <alignment horizontal="center"/>
    </xf>
    <xf numFmtId="170" fontId="3" fillId="0" borderId="26" xfId="1" applyNumberFormat="1" applyFont="1" applyFill="1" applyBorder="1"/>
    <xf numFmtId="170" fontId="3" fillId="0" borderId="27" xfId="1" applyNumberFormat="1" applyFont="1" applyFill="1" applyBorder="1"/>
    <xf numFmtId="170" fontId="3" fillId="0" borderId="28" xfId="1" applyNumberFormat="1" applyFont="1" applyFill="1" applyBorder="1"/>
    <xf numFmtId="170" fontId="4" fillId="0" borderId="0" xfId="1" applyNumberFormat="1" applyFont="1" applyFill="1" applyBorder="1" applyAlignment="1">
      <alignment horizontal="center"/>
    </xf>
    <xf numFmtId="0" fontId="39" fillId="0" borderId="0" xfId="0" applyFont="1"/>
    <xf numFmtId="49" fontId="30" fillId="0" borderId="0" xfId="0" applyNumberFormat="1" applyFont="1"/>
    <xf numFmtId="1" fontId="3" fillId="0" borderId="0" xfId="0" applyNumberFormat="1" applyFont="1"/>
    <xf numFmtId="170" fontId="3" fillId="5" borderId="22" xfId="1" applyNumberFormat="1" applyFont="1" applyFill="1" applyBorder="1" applyAlignment="1">
      <alignment horizontal="center"/>
    </xf>
    <xf numFmtId="0" fontId="23" fillId="0" borderId="0" xfId="0" applyFont="1" applyAlignment="1">
      <alignment vertical="center"/>
    </xf>
    <xf numFmtId="0" fontId="3" fillId="0" borderId="0" xfId="0" applyFont="1" applyAlignment="1">
      <alignment vertical="center"/>
    </xf>
    <xf numFmtId="170" fontId="3" fillId="4" borderId="0" xfId="1" applyNumberFormat="1" applyFont="1" applyFill="1"/>
    <xf numFmtId="170" fontId="3" fillId="6" borderId="0" xfId="1" applyNumberFormat="1" applyFont="1" applyFill="1"/>
    <xf numFmtId="170" fontId="3" fillId="6" borderId="0" xfId="1" applyNumberFormat="1" applyFont="1" applyFill="1" applyBorder="1"/>
    <xf numFmtId="170" fontId="5" fillId="0" borderId="0" xfId="1" applyNumberFormat="1" applyFont="1" applyFill="1" applyBorder="1" applyAlignment="1" applyProtection="1">
      <alignment horizontal="right"/>
    </xf>
    <xf numFmtId="170" fontId="4" fillId="0" borderId="0" xfId="1" applyNumberFormat="1" applyFont="1" applyFill="1"/>
    <xf numFmtId="0" fontId="4" fillId="0" borderId="0" xfId="23" applyFont="1" applyAlignment="1">
      <alignment horizontal="center"/>
    </xf>
    <xf numFmtId="0" fontId="4" fillId="0" borderId="0" xfId="23" applyFont="1"/>
    <xf numFmtId="167" fontId="4" fillId="0" borderId="0" xfId="23" applyNumberFormat="1" applyFont="1" applyAlignment="1">
      <alignment horizontal="center"/>
    </xf>
    <xf numFmtId="167" fontId="4" fillId="0" borderId="0" xfId="7" applyNumberFormat="1" applyFont="1" applyFill="1"/>
    <xf numFmtId="173" fontId="3" fillId="0" borderId="0" xfId="1" applyNumberFormat="1" applyFont="1" applyFill="1" applyBorder="1"/>
    <xf numFmtId="170" fontId="3" fillId="0" borderId="0" xfId="1" applyNumberFormat="1" applyFont="1" applyAlignment="1">
      <alignment horizontal="center"/>
    </xf>
    <xf numFmtId="0" fontId="3" fillId="0" borderId="0" xfId="28" applyFont="1"/>
    <xf numFmtId="170" fontId="3" fillId="0" borderId="3" xfId="1" applyNumberFormat="1" applyFont="1" applyBorder="1" applyAlignment="1">
      <alignment horizontal="center"/>
    </xf>
    <xf numFmtId="0" fontId="4" fillId="0" borderId="0" xfId="28" applyFont="1"/>
    <xf numFmtId="0" fontId="5" fillId="0" borderId="0" xfId="0" applyFont="1" applyAlignment="1">
      <alignment horizontal="justify" vertical="top" wrapText="1"/>
    </xf>
    <xf numFmtId="0" fontId="24" fillId="0" borderId="0" xfId="0" applyFont="1" applyAlignment="1">
      <alignment horizontal="center"/>
    </xf>
    <xf numFmtId="0" fontId="24" fillId="0" borderId="5" xfId="0" applyFont="1" applyBorder="1" applyAlignment="1">
      <alignment horizontal="center"/>
    </xf>
    <xf numFmtId="167" fontId="3" fillId="0" borderId="21" xfId="4" applyNumberFormat="1" applyFont="1" applyFill="1" applyBorder="1"/>
    <xf numFmtId="170" fontId="3" fillId="0" borderId="21" xfId="1" applyNumberFormat="1" applyFont="1" applyBorder="1"/>
    <xf numFmtId="0" fontId="3" fillId="0" borderId="24" xfId="21" applyFont="1" applyBorder="1"/>
    <xf numFmtId="0" fontId="3" fillId="0" borderId="7" xfId="21" applyFont="1" applyBorder="1"/>
    <xf numFmtId="37" fontId="12" fillId="0" borderId="29" xfId="28" applyNumberFormat="1" applyFont="1" applyBorder="1" applyAlignment="1">
      <alignment horizontal="center"/>
    </xf>
    <xf numFmtId="0" fontId="3" fillId="0" borderId="8" xfId="21" applyFont="1" applyBorder="1"/>
    <xf numFmtId="0" fontId="3" fillId="0" borderId="22" xfId="21" applyFont="1" applyBorder="1"/>
    <xf numFmtId="37" fontId="12" fillId="0" borderId="8" xfId="22" applyNumberFormat="1" applyFont="1" applyBorder="1"/>
    <xf numFmtId="170" fontId="3" fillId="0" borderId="22" xfId="21" applyNumberFormat="1" applyFont="1" applyBorder="1"/>
    <xf numFmtId="170" fontId="3" fillId="0" borderId="26" xfId="21" applyNumberFormat="1" applyFont="1" applyBorder="1"/>
    <xf numFmtId="0" fontId="4" fillId="0" borderId="8" xfId="0" applyFont="1" applyBorder="1"/>
    <xf numFmtId="167" fontId="3" fillId="0" borderId="22" xfId="21" applyNumberFormat="1" applyFont="1" applyBorder="1"/>
    <xf numFmtId="0" fontId="3" fillId="0" borderId="23" xfId="21" applyFont="1" applyBorder="1"/>
    <xf numFmtId="0" fontId="3" fillId="0" borderId="5" xfId="21" applyFont="1" applyBorder="1"/>
    <xf numFmtId="0" fontId="3" fillId="0" borderId="30" xfId="21" applyFont="1" applyBorder="1"/>
    <xf numFmtId="49" fontId="4" fillId="7" borderId="0" xfId="0" applyNumberFormat="1" applyFont="1" applyFill="1" applyAlignment="1">
      <alignment horizontal="center"/>
    </xf>
    <xf numFmtId="49" fontId="4" fillId="7" borderId="0" xfId="0" applyNumberFormat="1" applyFont="1" applyFill="1"/>
    <xf numFmtId="167" fontId="5" fillId="6" borderId="21" xfId="1" applyNumberFormat="1" applyFont="1" applyFill="1" applyBorder="1" applyAlignment="1" applyProtection="1">
      <alignment horizontal="right"/>
    </xf>
    <xf numFmtId="170" fontId="3" fillId="6" borderId="3" xfId="1" applyNumberFormat="1" applyFont="1" applyFill="1" applyBorder="1"/>
    <xf numFmtId="167" fontId="5" fillId="6" borderId="3" xfId="1" applyNumberFormat="1" applyFont="1" applyFill="1" applyBorder="1" applyAlignment="1" applyProtection="1">
      <alignment horizontal="right"/>
    </xf>
    <xf numFmtId="170" fontId="3" fillId="5" borderId="0" xfId="1" applyNumberFormat="1" applyFont="1" applyFill="1" applyBorder="1"/>
    <xf numFmtId="167" fontId="3" fillId="5" borderId="3" xfId="4" applyNumberFormat="1" applyFont="1" applyFill="1" applyBorder="1"/>
    <xf numFmtId="3" fontId="4" fillId="7" borderId="0" xfId="1" applyNumberFormat="1" applyFont="1" applyFill="1"/>
    <xf numFmtId="3" fontId="4" fillId="7" borderId="0" xfId="1" applyNumberFormat="1" applyFont="1" applyFill="1" applyAlignment="1">
      <alignment horizontal="left"/>
    </xf>
    <xf numFmtId="173" fontId="3" fillId="6" borderId="3" xfId="1" applyNumberFormat="1" applyFont="1" applyFill="1" applyBorder="1"/>
    <xf numFmtId="167" fontId="3" fillId="6" borderId="0" xfId="1" applyNumberFormat="1" applyFont="1" applyFill="1" applyBorder="1"/>
    <xf numFmtId="167" fontId="3" fillId="6" borderId="0" xfId="4" applyNumberFormat="1" applyFont="1" applyFill="1" applyAlignment="1">
      <alignment horizontal="center"/>
    </xf>
    <xf numFmtId="167" fontId="3" fillId="7" borderId="0" xfId="1" applyNumberFormat="1" applyFont="1" applyFill="1"/>
    <xf numFmtId="167" fontId="3" fillId="7" borderId="0" xfId="4" applyNumberFormat="1" applyFont="1" applyFill="1" applyBorder="1"/>
    <xf numFmtId="37" fontId="3" fillId="7" borderId="0" xfId="0" applyNumberFormat="1" applyFont="1" applyFill="1"/>
    <xf numFmtId="167" fontId="3" fillId="7" borderId="0" xfId="4" applyNumberFormat="1" applyFont="1" applyFill="1" applyAlignment="1">
      <alignment horizontal="right"/>
    </xf>
    <xf numFmtId="167" fontId="3" fillId="7" borderId="5" xfId="4" applyNumberFormat="1" applyFont="1" applyFill="1" applyBorder="1" applyAlignment="1">
      <alignment horizontal="right"/>
    </xf>
    <xf numFmtId="167" fontId="3" fillId="7" borderId="0" xfId="4" applyNumberFormat="1" applyFont="1" applyFill="1"/>
    <xf numFmtId="165" fontId="3" fillId="0" borderId="0" xfId="8" applyFont="1" applyFill="1"/>
    <xf numFmtId="167" fontId="3" fillId="5" borderId="0" xfId="4" applyNumberFormat="1" applyFont="1" applyFill="1" applyAlignment="1">
      <alignment horizontal="right"/>
    </xf>
    <xf numFmtId="167" fontId="3" fillId="5" borderId="0" xfId="4" applyNumberFormat="1" applyFont="1" applyFill="1"/>
    <xf numFmtId="37" fontId="3" fillId="5" borderId="0" xfId="1" applyNumberFormat="1" applyFont="1" applyFill="1"/>
    <xf numFmtId="167" fontId="3" fillId="8" borderId="3" xfId="4" applyNumberFormat="1" applyFont="1" applyFill="1" applyBorder="1" applyAlignment="1">
      <alignment horizontal="right"/>
    </xf>
    <xf numFmtId="167" fontId="3" fillId="8" borderId="0" xfId="4" applyNumberFormat="1" applyFont="1" applyFill="1" applyAlignment="1">
      <alignment horizontal="right"/>
    </xf>
    <xf numFmtId="167" fontId="3" fillId="8" borderId="2" xfId="4" applyNumberFormat="1" applyFont="1" applyFill="1" applyBorder="1"/>
    <xf numFmtId="0" fontId="42" fillId="0" borderId="0" xfId="0" applyFont="1"/>
    <xf numFmtId="0" fontId="43" fillId="0" borderId="0" xfId="0" applyFont="1" applyAlignment="1">
      <alignment horizontal="center"/>
    </xf>
    <xf numFmtId="167" fontId="43" fillId="0" borderId="0" xfId="5" applyNumberFormat="1" applyFont="1" applyBorder="1"/>
    <xf numFmtId="0" fontId="43" fillId="0" borderId="0" xfId="0" applyFont="1"/>
    <xf numFmtId="167" fontId="42" fillId="0" borderId="0" xfId="5" applyNumberFormat="1" applyFont="1" applyBorder="1" applyAlignment="1">
      <alignment horizontal="right"/>
    </xf>
    <xf numFmtId="167" fontId="43" fillId="0" borderId="0" xfId="5" applyNumberFormat="1" applyFont="1" applyBorder="1" applyAlignment="1">
      <alignment horizontal="right"/>
    </xf>
    <xf numFmtId="0" fontId="25" fillId="0" borderId="0" xfId="0" applyFont="1"/>
    <xf numFmtId="0" fontId="26" fillId="0" borderId="0" xfId="0" applyFont="1"/>
    <xf numFmtId="0" fontId="7" fillId="0" borderId="0" xfId="0" applyFont="1"/>
    <xf numFmtId="49" fontId="3" fillId="0" borderId="0" xfId="0" applyNumberFormat="1" applyFont="1" applyAlignment="1">
      <alignment horizontal="justify" vertical="top" wrapText="1"/>
    </xf>
    <xf numFmtId="0" fontId="0" fillId="0" borderId="0" xfId="0" applyAlignment="1">
      <alignment horizontal="justify" vertical="top" wrapText="1"/>
    </xf>
    <xf numFmtId="0" fontId="3" fillId="0" borderId="0" xfId="0" applyFont="1" applyAlignment="1">
      <alignment horizontal="left" wrapText="1"/>
    </xf>
    <xf numFmtId="3" fontId="4" fillId="0" borderId="0" xfId="0" applyNumberFormat="1" applyFont="1" applyAlignment="1">
      <alignment horizontal="center"/>
    </xf>
    <xf numFmtId="170" fontId="3" fillId="0" borderId="0" xfId="1" applyNumberFormat="1" applyFont="1" applyFill="1" applyAlignment="1">
      <alignment horizontal="center" vertical="center"/>
    </xf>
    <xf numFmtId="170" fontId="3" fillId="0" borderId="0" xfId="1" applyNumberFormat="1" applyFont="1" applyFill="1" applyBorder="1" applyAlignment="1">
      <alignment horizontal="center" vertical="center" wrapText="1"/>
    </xf>
    <xf numFmtId="49" fontId="3" fillId="0" borderId="0" xfId="0" applyNumberFormat="1" applyFont="1" applyAlignment="1">
      <alignment horizontal="justify" vertical="justify" wrapText="1"/>
    </xf>
    <xf numFmtId="0" fontId="3" fillId="0" borderId="0" xfId="0" applyFont="1" applyAlignment="1">
      <alignment horizontal="justify" vertical="justify" wrapText="1"/>
    </xf>
    <xf numFmtId="0" fontId="0" fillId="0" borderId="0" xfId="0" applyAlignment="1">
      <alignment horizontal="justify" vertical="justify" wrapText="1"/>
    </xf>
    <xf numFmtId="49" fontId="4" fillId="7" borderId="0" xfId="0" applyNumberFormat="1" applyFont="1" applyFill="1" applyAlignment="1">
      <alignment horizontal="center"/>
    </xf>
    <xf numFmtId="49" fontId="3" fillId="0" borderId="0" xfId="0" applyNumberFormat="1" applyFont="1" applyAlignment="1">
      <alignment horizontal="center"/>
    </xf>
    <xf numFmtId="0" fontId="4" fillId="7" borderId="0" xfId="0" applyFont="1" applyFill="1" applyAlignment="1">
      <alignment horizontal="center"/>
    </xf>
    <xf numFmtId="0" fontId="3" fillId="0" borderId="0" xfId="0" applyFont="1" applyAlignment="1">
      <alignment horizontal="center"/>
    </xf>
    <xf numFmtId="49" fontId="3" fillId="0" borderId="0" xfId="0" applyNumberFormat="1" applyFont="1" applyAlignment="1">
      <alignment horizontal="justify"/>
    </xf>
    <xf numFmtId="0" fontId="3" fillId="0" borderId="0" xfId="0" applyFont="1" applyAlignment="1">
      <alignment horizontal="justify"/>
    </xf>
    <xf numFmtId="49" fontId="3" fillId="0" borderId="0" xfId="12" applyNumberFormat="1" applyFont="1" applyAlignment="1">
      <alignment horizontal="justify" vertical="justify" wrapText="1"/>
    </xf>
    <xf numFmtId="0" fontId="3" fillId="0" borderId="0" xfId="12" applyFont="1" applyAlignment="1">
      <alignment horizontal="justify" vertical="justify" wrapText="1"/>
    </xf>
    <xf numFmtId="0" fontId="3" fillId="0" borderId="0" xfId="0" applyFont="1" applyAlignment="1">
      <alignment horizontal="justify" vertical="top" wrapText="1"/>
    </xf>
    <xf numFmtId="3" fontId="3" fillId="0" borderId="0" xfId="1" applyNumberFormat="1" applyFont="1" applyFill="1" applyAlignment="1">
      <alignment horizontal="justify" vertical="justify" wrapText="1"/>
    </xf>
    <xf numFmtId="3" fontId="3" fillId="0" borderId="0" xfId="1" applyNumberFormat="1" applyFont="1" applyFill="1" applyAlignment="1">
      <alignment horizontal="justify" vertical="top" wrapText="1"/>
    </xf>
    <xf numFmtId="0" fontId="3" fillId="0" borderId="0" xfId="0" applyFont="1" applyAlignment="1">
      <alignment horizontal="justify" wrapText="1"/>
    </xf>
    <xf numFmtId="0" fontId="16" fillId="0" borderId="0" xfId="0" applyFont="1" applyAlignment="1">
      <alignment horizontal="left"/>
    </xf>
    <xf numFmtId="3" fontId="3" fillId="0" borderId="0" xfId="1" applyNumberFormat="1" applyFont="1" applyFill="1" applyAlignment="1">
      <alignment horizontal="justify" wrapText="1"/>
    </xf>
    <xf numFmtId="0" fontId="3" fillId="0" borderId="0" xfId="21" applyFont="1" applyAlignment="1">
      <alignment horizontal="justify" wrapText="1"/>
    </xf>
    <xf numFmtId="0" fontId="1" fillId="0" borderId="0" xfId="12" applyAlignment="1">
      <alignment horizontal="justify" wrapText="1"/>
    </xf>
    <xf numFmtId="0" fontId="4" fillId="0" borderId="5" xfId="21" applyFont="1" applyBorder="1" applyAlignment="1">
      <alignment horizontal="center" vertical="top" wrapText="1"/>
    </xf>
    <xf numFmtId="0" fontId="3" fillId="0" borderId="0" xfId="21" applyFont="1" applyAlignment="1">
      <alignment horizontal="left" vertical="justify" wrapText="1"/>
    </xf>
    <xf numFmtId="0" fontId="3" fillId="0" borderId="0" xfId="28" applyFont="1" applyAlignment="1">
      <alignment horizontal="justify" vertical="top" wrapText="1"/>
    </xf>
    <xf numFmtId="0" fontId="1" fillId="0" borderId="0" xfId="12" applyAlignment="1">
      <alignment horizontal="justify" vertical="top" wrapText="1"/>
    </xf>
    <xf numFmtId="0" fontId="4" fillId="0" borderId="0" xfId="21" applyFont="1" applyAlignment="1">
      <alignment horizontal="center"/>
    </xf>
    <xf numFmtId="2" fontId="3" fillId="0" borderId="0" xfId="0" applyNumberFormat="1" applyFont="1" applyAlignment="1">
      <alignment horizontal="justify" vertical="justify" wrapText="1"/>
    </xf>
    <xf numFmtId="0" fontId="3" fillId="0" borderId="0" xfId="21" applyFont="1" applyAlignment="1">
      <alignment horizontal="justify" vertical="justify"/>
    </xf>
    <xf numFmtId="0" fontId="3" fillId="0" borderId="0" xfId="21" applyFont="1" applyAlignment="1">
      <alignment horizontal="justify" vertical="justify" wrapText="1"/>
    </xf>
    <xf numFmtId="0" fontId="4" fillId="0" borderId="5" xfId="21" applyFont="1" applyBorder="1" applyAlignment="1">
      <alignment horizontal="center"/>
    </xf>
    <xf numFmtId="0" fontId="5" fillId="0" borderId="0" xfId="0" applyFont="1" applyAlignment="1">
      <alignment horizontal="justify" vertical="top" wrapText="1"/>
    </xf>
    <xf numFmtId="1" fontId="4" fillId="0" borderId="31" xfId="1" applyNumberFormat="1" applyFont="1" applyFill="1" applyBorder="1" applyAlignment="1">
      <alignment horizontal="center" vertical="center"/>
    </xf>
    <xf numFmtId="1" fontId="4" fillId="0" borderId="32" xfId="1" applyNumberFormat="1" applyFont="1" applyFill="1" applyBorder="1" applyAlignment="1">
      <alignment horizontal="center" vertical="center"/>
    </xf>
    <xf numFmtId="167" fontId="37" fillId="3" borderId="13" xfId="6" applyNumberFormat="1" applyFont="1" applyFill="1" applyBorder="1" applyAlignment="1">
      <alignment horizontal="center" vertical="top" wrapText="1"/>
    </xf>
    <xf numFmtId="167" fontId="37" fillId="3" borderId="17" xfId="6" applyNumberFormat="1" applyFont="1" applyFill="1" applyBorder="1" applyAlignment="1">
      <alignment horizontal="center" vertical="top" wrapText="1"/>
    </xf>
    <xf numFmtId="167" fontId="37" fillId="3" borderId="14" xfId="6" applyNumberFormat="1" applyFont="1" applyFill="1" applyBorder="1" applyAlignment="1">
      <alignment horizontal="center" vertical="top" wrapText="1"/>
    </xf>
    <xf numFmtId="0" fontId="37" fillId="3" borderId="33" xfId="6" applyNumberFormat="1" applyFont="1" applyFill="1" applyBorder="1" applyAlignment="1">
      <alignment horizontal="center" vertical="top"/>
    </xf>
    <xf numFmtId="0" fontId="37" fillId="3" borderId="20" xfId="6" applyNumberFormat="1" applyFont="1" applyFill="1" applyBorder="1" applyAlignment="1">
      <alignment horizontal="center" vertical="top"/>
    </xf>
    <xf numFmtId="0" fontId="37" fillId="3" borderId="13" xfId="20" applyFont="1" applyFill="1" applyBorder="1" applyAlignment="1">
      <alignment horizontal="center" vertical="top" wrapText="1"/>
    </xf>
    <xf numFmtId="0" fontId="37" fillId="3" borderId="17" xfId="20" applyFont="1" applyFill="1" applyBorder="1" applyAlignment="1">
      <alignment horizontal="center" vertical="top" wrapText="1"/>
    </xf>
    <xf numFmtId="0" fontId="37" fillId="3" borderId="14" xfId="20" applyFont="1" applyFill="1" applyBorder="1" applyAlignment="1">
      <alignment horizontal="center" vertical="top" wrapText="1"/>
    </xf>
    <xf numFmtId="167" fontId="37" fillId="3" borderId="33" xfId="6" applyNumberFormat="1" applyFont="1" applyFill="1" applyBorder="1" applyAlignment="1">
      <alignment horizontal="center" vertical="top"/>
    </xf>
    <xf numFmtId="167" fontId="37" fillId="3" borderId="1" xfId="6" applyNumberFormat="1" applyFont="1" applyFill="1" applyBorder="1" applyAlignment="1">
      <alignment horizontal="center" vertical="top"/>
    </xf>
    <xf numFmtId="167" fontId="37" fillId="3" borderId="20" xfId="6" applyNumberFormat="1" applyFont="1" applyFill="1" applyBorder="1" applyAlignment="1">
      <alignment horizontal="center" vertical="top"/>
    </xf>
    <xf numFmtId="0" fontId="3" fillId="0" borderId="0" xfId="20" applyFont="1" applyAlignment="1">
      <alignment horizontal="left" wrapText="1"/>
    </xf>
    <xf numFmtId="167" fontId="37" fillId="3" borderId="19" xfId="6" applyNumberFormat="1" applyFont="1" applyFill="1" applyBorder="1" applyAlignment="1">
      <alignment horizontal="center" vertical="top"/>
    </xf>
    <xf numFmtId="167" fontId="37" fillId="3" borderId="16" xfId="6" applyNumberFormat="1" applyFont="1" applyFill="1" applyBorder="1" applyAlignment="1">
      <alignment horizontal="center" vertical="top"/>
    </xf>
    <xf numFmtId="0" fontId="37" fillId="3" borderId="34" xfId="6" applyNumberFormat="1" applyFont="1" applyFill="1" applyBorder="1" applyAlignment="1">
      <alignment horizontal="center" vertical="top"/>
    </xf>
    <xf numFmtId="0" fontId="37" fillId="3" borderId="35" xfId="6" applyNumberFormat="1" applyFont="1" applyFill="1" applyBorder="1" applyAlignment="1">
      <alignment horizontal="center" vertical="top"/>
    </xf>
    <xf numFmtId="0" fontId="4" fillId="0" borderId="33" xfId="13" applyFont="1" applyBorder="1" applyAlignment="1">
      <alignment horizontal="center" vertical="top"/>
    </xf>
    <xf numFmtId="0" fontId="4" fillId="0" borderId="1" xfId="13" applyFont="1" applyBorder="1" applyAlignment="1">
      <alignment horizontal="center" vertical="top"/>
    </xf>
    <xf numFmtId="0" fontId="4" fillId="0" borderId="20" xfId="13" applyFont="1" applyBorder="1" applyAlignment="1">
      <alignment horizontal="center" vertical="top"/>
    </xf>
    <xf numFmtId="0" fontId="4" fillId="0" borderId="13" xfId="13" applyFont="1" applyBorder="1" applyAlignment="1">
      <alignment horizontal="center" vertical="top"/>
    </xf>
    <xf numFmtId="0" fontId="4" fillId="0" borderId="14" xfId="13" applyFont="1" applyBorder="1" applyAlignment="1">
      <alignment horizontal="center" vertical="top"/>
    </xf>
    <xf numFmtId="0" fontId="3" fillId="0" borderId="0" xfId="13" applyFont="1" applyAlignment="1">
      <alignment horizontal="center" wrapText="1"/>
    </xf>
    <xf numFmtId="0" fontId="4" fillId="0" borderId="13" xfId="13" applyFont="1" applyBorder="1" applyAlignment="1">
      <alignment horizontal="center" vertical="top" wrapText="1"/>
    </xf>
    <xf numFmtId="0" fontId="4" fillId="0" borderId="14" xfId="13" applyFont="1" applyBorder="1" applyAlignment="1">
      <alignment horizontal="center" vertical="top" wrapText="1"/>
    </xf>
  </cellXfs>
  <cellStyles count="29">
    <cellStyle name="Comma" xfId="1" builtinId="3"/>
    <cellStyle name="Comma [0]" xfId="2" builtinId="6"/>
    <cellStyle name="Comma [0] 2" xfId="3" xr:uid="{00000000-0005-0000-0000-000002000000}"/>
    <cellStyle name="Comma 2" xfId="4" xr:uid="{00000000-0005-0000-0000-000003000000}"/>
    <cellStyle name="Comma 2 2" xfId="5" xr:uid="{00000000-0005-0000-0000-000004000000}"/>
    <cellStyle name="Comma 3" xfId="6" xr:uid="{00000000-0005-0000-0000-000005000000}"/>
    <cellStyle name="Comma_Updated Accounts - 2008 lily" xfId="7" xr:uid="{00000000-0005-0000-0000-000006000000}"/>
    <cellStyle name="Currency" xfId="8" builtinId="4"/>
    <cellStyle name="Header1" xfId="9" xr:uid="{00000000-0005-0000-0000-000008000000}"/>
    <cellStyle name="Header2" xfId="10" xr:uid="{00000000-0005-0000-0000-000009000000}"/>
    <cellStyle name="Normal" xfId="0" builtinId="0"/>
    <cellStyle name="Normal 12" xfId="11" xr:uid="{00000000-0005-0000-0000-00000B000000}"/>
    <cellStyle name="Normal 2" xfId="12" xr:uid="{00000000-0005-0000-0000-00000C000000}"/>
    <cellStyle name="Normal 2 2" xfId="13" xr:uid="{00000000-0005-0000-0000-00000D000000}"/>
    <cellStyle name="Normal 2 22" xfId="14" xr:uid="{00000000-0005-0000-0000-00000E000000}"/>
    <cellStyle name="Normal 20" xfId="15" xr:uid="{00000000-0005-0000-0000-00000F000000}"/>
    <cellStyle name="Normal 20 2" xfId="16" xr:uid="{00000000-0005-0000-0000-000010000000}"/>
    <cellStyle name="Normal 3" xfId="17" xr:uid="{00000000-0005-0000-0000-000011000000}"/>
    <cellStyle name="Normal 3 2" xfId="18" xr:uid="{00000000-0005-0000-0000-000012000000}"/>
    <cellStyle name="Normal 4" xfId="19" xr:uid="{00000000-0005-0000-0000-000013000000}"/>
    <cellStyle name="Normal 5" xfId="20" xr:uid="{00000000-0005-0000-0000-000014000000}"/>
    <cellStyle name="Normal_Darft ACCOUNTS 2008 ON 9TH 9.09" xfId="21" xr:uid="{00000000-0005-0000-0000-000015000000}"/>
    <cellStyle name="Normal_HPL Cosolidation Accounts-2009" xfId="22" xr:uid="{00000000-0005-0000-0000-000016000000}"/>
    <cellStyle name="Normal_Updated Accounts - 2008 lily" xfId="23" xr:uid="{00000000-0005-0000-0000-000017000000}"/>
    <cellStyle name="Percent" xfId="24" builtinId="5"/>
    <cellStyle name="Percent 2" xfId="25" xr:uid="{00000000-0005-0000-0000-000019000000}"/>
    <cellStyle name="Percent 3" xfId="26" xr:uid="{00000000-0005-0000-0000-00001A000000}"/>
    <cellStyle name="ŗŗ_x0006__x0006_ŗŗ" xfId="27" xr:uid="{00000000-0005-0000-0000-00001B000000}"/>
    <cellStyle name="Style 1" xfId="28" xr:uid="{00000000-0005-0000-0000-00001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114300</xdr:rowOff>
    </xdr:from>
    <xdr:to>
      <xdr:col>2</xdr:col>
      <xdr:colOff>28575</xdr:colOff>
      <xdr:row>0</xdr:row>
      <xdr:rowOff>114300</xdr:rowOff>
    </xdr:to>
    <xdr:pic>
      <xdr:nvPicPr>
        <xdr:cNvPr id="40622" name="Picture 1">
          <a:extLst>
            <a:ext uri="{FF2B5EF4-FFF2-40B4-BE49-F238E27FC236}">
              <a16:creationId xmlns:a16="http://schemas.microsoft.com/office/drawing/2014/main" id="{B40A7580-860B-66C0-059E-223C95F705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114300"/>
          <a:ext cx="57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114300</xdr:rowOff>
    </xdr:from>
    <xdr:to>
      <xdr:col>0</xdr:col>
      <xdr:colOff>85725</xdr:colOff>
      <xdr:row>0</xdr:row>
      <xdr:rowOff>114300</xdr:rowOff>
    </xdr:to>
    <xdr:pic>
      <xdr:nvPicPr>
        <xdr:cNvPr id="40623" name="Picture 2">
          <a:extLst>
            <a:ext uri="{FF2B5EF4-FFF2-40B4-BE49-F238E27FC236}">
              <a16:creationId xmlns:a16="http://schemas.microsoft.com/office/drawing/2014/main" id="{1D85B6BD-E180-1D94-2A6A-85ED79FA0B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14300"/>
          <a:ext cx="57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28575</xdr:colOff>
      <xdr:row>0</xdr:row>
      <xdr:rowOff>114300</xdr:rowOff>
    </xdr:from>
    <xdr:to>
      <xdr:col>4</xdr:col>
      <xdr:colOff>57150</xdr:colOff>
      <xdr:row>0</xdr:row>
      <xdr:rowOff>114300</xdr:rowOff>
    </xdr:to>
    <xdr:pic>
      <xdr:nvPicPr>
        <xdr:cNvPr id="40624" name="Picture 3">
          <a:extLst>
            <a:ext uri="{FF2B5EF4-FFF2-40B4-BE49-F238E27FC236}">
              <a16:creationId xmlns:a16="http://schemas.microsoft.com/office/drawing/2014/main" id="{56B55698-A901-368A-7438-330134C7C2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11430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114300</xdr:rowOff>
    </xdr:from>
    <xdr:to>
      <xdr:col>4</xdr:col>
      <xdr:colOff>85725</xdr:colOff>
      <xdr:row>0</xdr:row>
      <xdr:rowOff>114300</xdr:rowOff>
    </xdr:to>
    <xdr:pic>
      <xdr:nvPicPr>
        <xdr:cNvPr id="40625" name="Picture 4">
          <a:extLst>
            <a:ext uri="{FF2B5EF4-FFF2-40B4-BE49-F238E27FC236}">
              <a16:creationId xmlns:a16="http://schemas.microsoft.com/office/drawing/2014/main" id="{B3D4F351-D41A-8E9B-BC52-A223149511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5075" y="11430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xdr:colOff>
      <xdr:row>0</xdr:row>
      <xdr:rowOff>114300</xdr:rowOff>
    </xdr:from>
    <xdr:to>
      <xdr:col>6</xdr:col>
      <xdr:colOff>66675</xdr:colOff>
      <xdr:row>0</xdr:row>
      <xdr:rowOff>114300</xdr:rowOff>
    </xdr:to>
    <xdr:pic>
      <xdr:nvPicPr>
        <xdr:cNvPr id="40626" name="Picture 5">
          <a:extLst>
            <a:ext uri="{FF2B5EF4-FFF2-40B4-BE49-F238E27FC236}">
              <a16:creationId xmlns:a16="http://schemas.microsoft.com/office/drawing/2014/main" id="{C5FD0949-8091-A7F6-B3A2-1E6632ADC9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90900" y="114300"/>
          <a:ext cx="952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114300</xdr:rowOff>
    </xdr:from>
    <xdr:to>
      <xdr:col>6</xdr:col>
      <xdr:colOff>76200</xdr:colOff>
      <xdr:row>0</xdr:row>
      <xdr:rowOff>114300</xdr:rowOff>
    </xdr:to>
    <xdr:pic>
      <xdr:nvPicPr>
        <xdr:cNvPr id="40627" name="Picture 6">
          <a:extLst>
            <a:ext uri="{FF2B5EF4-FFF2-40B4-BE49-F238E27FC236}">
              <a16:creationId xmlns:a16="http://schemas.microsoft.com/office/drawing/2014/main" id="{04757BF8-3468-E92F-82A4-73DC73256D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1430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114300</xdr:rowOff>
    </xdr:from>
    <xdr:to>
      <xdr:col>10</xdr:col>
      <xdr:colOff>476250</xdr:colOff>
      <xdr:row>0</xdr:row>
      <xdr:rowOff>114300</xdr:rowOff>
    </xdr:to>
    <xdr:pic>
      <xdr:nvPicPr>
        <xdr:cNvPr id="40628" name="Picture 7">
          <a:extLst>
            <a:ext uri="{FF2B5EF4-FFF2-40B4-BE49-F238E27FC236}">
              <a16:creationId xmlns:a16="http://schemas.microsoft.com/office/drawing/2014/main" id="{24406660-C5A8-10C7-91F6-567EB7ED5E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6275" y="114300"/>
          <a:ext cx="1104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Financial%20Statment%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kmleapp03\AUDIT\Users\mpremachandra\Desktop\Maldivian%20Red%20Cresent\2012\Working\Cash%20and%20banking\Cash%20&amp;%20Cash%20Equival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sheetName val="BS"/>
      <sheetName val="Equity"/>
      <sheetName val="CF "/>
      <sheetName val="No.2-3"/>
      <sheetName val="No.2-3 (2)"/>
      <sheetName val="PPE 5"/>
      <sheetName val="No.8-9.2"/>
      <sheetName val="No.8-9.2 (2)"/>
      <sheetName val="N20-20.1"/>
      <sheetName val="N-20.2-21"/>
      <sheetName val="N-20.2-21 (2)"/>
      <sheetName val="BS Sch"/>
      <sheetName val="P&amp;L Sch"/>
      <sheetName val="TB"/>
      <sheetName val="Client TB "/>
      <sheetName val="TB-2012"/>
      <sheetName val="Polic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B4" t="str">
            <v>1910 · Bank Account - BML MRF</v>
          </cell>
          <cell r="C4">
            <v>47542.31</v>
          </cell>
          <cell r="E4">
            <v>0</v>
          </cell>
          <cell r="H4">
            <v>47542.31</v>
          </cell>
        </row>
        <row r="5">
          <cell r="B5" t="str">
            <v>1910.1 · Bank MRC Hdh.Branch -MRF</v>
          </cell>
          <cell r="C5">
            <v>189.09</v>
          </cell>
          <cell r="E5">
            <v>0</v>
          </cell>
          <cell r="H5">
            <v>189.09</v>
          </cell>
        </row>
        <row r="6">
          <cell r="B6" t="str">
            <v>1910.2 · Bank MRC Seenu Branch - MRF</v>
          </cell>
          <cell r="C6">
            <v>2064.08</v>
          </cell>
          <cell r="E6">
            <v>0</v>
          </cell>
          <cell r="H6">
            <v>2064.08</v>
          </cell>
        </row>
        <row r="7">
          <cell r="B7" t="str">
            <v>1910.3 · MRC Gn Branch - MRF</v>
          </cell>
          <cell r="C7">
            <v>17149</v>
          </cell>
          <cell r="E7">
            <v>0</v>
          </cell>
          <cell r="H7">
            <v>17149</v>
          </cell>
        </row>
        <row r="8">
          <cell r="B8" t="str">
            <v>1910.4 · MRC Noonu Branch -MRF</v>
          </cell>
          <cell r="C8">
            <v>12091.18</v>
          </cell>
          <cell r="E8">
            <v>0</v>
          </cell>
          <cell r="H8">
            <v>12091.18</v>
          </cell>
        </row>
        <row r="9">
          <cell r="B9" t="str">
            <v>1910.5 · MRC M.Branch-MRF</v>
          </cell>
          <cell r="C9">
            <v>311.5</v>
          </cell>
          <cell r="E9">
            <v>0</v>
          </cell>
          <cell r="H9">
            <v>311.5</v>
          </cell>
        </row>
        <row r="10">
          <cell r="B10" t="str">
            <v>1910.6 · MRC Tha.Branch</v>
          </cell>
          <cell r="C10">
            <v>495.91</v>
          </cell>
          <cell r="E10">
            <v>0</v>
          </cell>
          <cell r="H10">
            <v>495.91</v>
          </cell>
        </row>
        <row r="11">
          <cell r="B11" t="str">
            <v>1920 · Bank Account - BML USD</v>
          </cell>
          <cell r="C11">
            <v>15866.25</v>
          </cell>
          <cell r="E11">
            <v>0</v>
          </cell>
          <cell r="H11">
            <v>15866.25</v>
          </cell>
        </row>
        <row r="12">
          <cell r="B12" t="str">
            <v>1930 · Bank SBI - MRf</v>
          </cell>
          <cell r="C12">
            <v>112500.54</v>
          </cell>
          <cell r="E12">
            <v>0</v>
          </cell>
          <cell r="H12">
            <v>112500.54</v>
          </cell>
        </row>
        <row r="13">
          <cell r="B13" t="str">
            <v>1940 · Bank SBI - USD</v>
          </cell>
          <cell r="C13">
            <v>311444.09999999998</v>
          </cell>
          <cell r="E13">
            <v>0</v>
          </cell>
          <cell r="H13">
            <v>311444.09999999998</v>
          </cell>
        </row>
        <row r="14">
          <cell r="B14" t="str">
            <v>1950 · Bank BML USD- MRC/CBDRR Project</v>
          </cell>
          <cell r="C14">
            <v>86551.35</v>
          </cell>
          <cell r="E14">
            <v>0</v>
          </cell>
          <cell r="H14">
            <v>86551.35</v>
          </cell>
        </row>
        <row r="15">
          <cell r="B15" t="str">
            <v>1951 · Bank BML MRF-MRC/CBDRR Project</v>
          </cell>
          <cell r="C15">
            <v>19310.8</v>
          </cell>
          <cell r="E15">
            <v>0</v>
          </cell>
          <cell r="H15">
            <v>19310.8</v>
          </cell>
        </row>
        <row r="16">
          <cell r="B16" t="str">
            <v>1960 · MRC - Japan Fund (MRF)</v>
          </cell>
          <cell r="C16">
            <v>0</v>
          </cell>
          <cell r="E16">
            <v>0</v>
          </cell>
          <cell r="H16">
            <v>0</v>
          </cell>
        </row>
        <row r="17">
          <cell r="B17" t="str">
            <v>1961 · MRC Japan Fund(USD)</v>
          </cell>
          <cell r="C17">
            <v>0</v>
          </cell>
          <cell r="E17">
            <v>0</v>
          </cell>
          <cell r="H17">
            <v>0</v>
          </cell>
        </row>
        <row r="18">
          <cell r="B18" t="str">
            <v>1962 · Bank BML-MRF/MRC Violence P P</v>
          </cell>
          <cell r="C18">
            <v>162404.54</v>
          </cell>
          <cell r="E18">
            <v>0</v>
          </cell>
          <cell r="H18">
            <v>162404.54</v>
          </cell>
        </row>
        <row r="19">
          <cell r="B19" t="str">
            <v>1963 · Bank BML-USD/MRC Violence P P</v>
          </cell>
          <cell r="C19">
            <v>2986.35</v>
          </cell>
          <cell r="E19">
            <v>0</v>
          </cell>
          <cell r="H19">
            <v>2986.35</v>
          </cell>
        </row>
        <row r="20">
          <cell r="B20" t="str">
            <v>1964 · BANK BML USD-Inst.Org.Dev</v>
          </cell>
          <cell r="C20">
            <v>556.35</v>
          </cell>
          <cell r="E20">
            <v>0</v>
          </cell>
          <cell r="H20">
            <v>556.35</v>
          </cell>
        </row>
        <row r="21">
          <cell r="B21" t="str">
            <v>1965 · BANK BML MRF-Inst.Org.Dev</v>
          </cell>
          <cell r="C21">
            <v>21194.93</v>
          </cell>
          <cell r="E21">
            <v>0</v>
          </cell>
          <cell r="H21">
            <v>21194.93</v>
          </cell>
        </row>
        <row r="22">
          <cell r="B22" t="str">
            <v>1966 · MRC YHWB P-USD</v>
          </cell>
          <cell r="C22">
            <v>99269.4</v>
          </cell>
          <cell r="E22">
            <v>0</v>
          </cell>
          <cell r="H22">
            <v>99269.4</v>
          </cell>
        </row>
        <row r="23">
          <cell r="B23" t="str">
            <v>1967 · MRC YHWB P-MRF</v>
          </cell>
          <cell r="C23">
            <v>63084.800000000003</v>
          </cell>
          <cell r="E23">
            <v>0</v>
          </cell>
          <cell r="H23">
            <v>63084.800000000003</v>
          </cell>
        </row>
        <row r="25">
          <cell r="B25" t="str">
            <v>1999.1 · Ibrahim Fawaz</v>
          </cell>
          <cell r="C25">
            <v>0</v>
          </cell>
          <cell r="E25">
            <v>0</v>
          </cell>
          <cell r="H25">
            <v>0</v>
          </cell>
        </row>
        <row r="26">
          <cell r="B26" t="str">
            <v>1999.10 · Rasheeda Ali</v>
          </cell>
          <cell r="C26">
            <v>0</v>
          </cell>
          <cell r="E26">
            <v>0.15</v>
          </cell>
          <cell r="H26">
            <v>-0.15</v>
          </cell>
        </row>
        <row r="27">
          <cell r="B27" t="str">
            <v>1999.11 · Mariyam Shahidha</v>
          </cell>
          <cell r="C27">
            <v>0</v>
          </cell>
          <cell r="E27">
            <v>0</v>
          </cell>
          <cell r="H27">
            <v>0</v>
          </cell>
        </row>
        <row r="28">
          <cell r="B28" t="str">
            <v>1999.12 · Murushida Abdul Mannan</v>
          </cell>
          <cell r="C28">
            <v>0</v>
          </cell>
          <cell r="E28">
            <v>0</v>
          </cell>
          <cell r="H28">
            <v>0</v>
          </cell>
        </row>
        <row r="29">
          <cell r="B29" t="str">
            <v>1999.13 · Mariyam Asifa</v>
          </cell>
          <cell r="C29">
            <v>0</v>
          </cell>
          <cell r="E29">
            <v>0</v>
          </cell>
          <cell r="H29">
            <v>0</v>
          </cell>
        </row>
        <row r="30">
          <cell r="B30" t="str">
            <v>1999.14 · Hussain Habeeb</v>
          </cell>
          <cell r="C30">
            <v>0</v>
          </cell>
          <cell r="E30">
            <v>0</v>
          </cell>
          <cell r="H30">
            <v>0</v>
          </cell>
        </row>
        <row r="31">
          <cell r="B31" t="str">
            <v>1999.15 · Aiminath Leena</v>
          </cell>
          <cell r="C31">
            <v>0</v>
          </cell>
          <cell r="E31">
            <v>0</v>
          </cell>
          <cell r="H31">
            <v>0</v>
          </cell>
        </row>
        <row r="32">
          <cell r="B32" t="str">
            <v>1999.16 · Ismail Ubaid</v>
          </cell>
          <cell r="C32">
            <v>0</v>
          </cell>
          <cell r="E32">
            <v>0</v>
          </cell>
          <cell r="H32">
            <v>0</v>
          </cell>
        </row>
        <row r="33">
          <cell r="B33" t="str">
            <v>1999.17 · Aiminath Nadha</v>
          </cell>
          <cell r="C33">
            <v>0</v>
          </cell>
          <cell r="E33">
            <v>0</v>
          </cell>
          <cell r="H33">
            <v>0</v>
          </cell>
        </row>
        <row r="34">
          <cell r="B34" t="str">
            <v>1999.18 · Shaziya Ali</v>
          </cell>
          <cell r="C34">
            <v>0</v>
          </cell>
          <cell r="E34">
            <v>1340</v>
          </cell>
          <cell r="H34">
            <v>-1340</v>
          </cell>
        </row>
        <row r="35">
          <cell r="B35" t="str">
            <v>1999.19 · Ishaq Ashraf</v>
          </cell>
          <cell r="C35">
            <v>0</v>
          </cell>
          <cell r="E35">
            <v>0</v>
          </cell>
          <cell r="H35">
            <v>0</v>
          </cell>
        </row>
        <row r="36">
          <cell r="B36" t="str">
            <v>1999.2 · Sarahath Ahmed Didi</v>
          </cell>
          <cell r="C36">
            <v>0</v>
          </cell>
          <cell r="E36">
            <v>0</v>
          </cell>
          <cell r="H36">
            <v>0</v>
          </cell>
        </row>
        <row r="37">
          <cell r="B37" t="str">
            <v>1999.21 · Hassan Shaubaan</v>
          </cell>
          <cell r="C37">
            <v>0</v>
          </cell>
          <cell r="E37">
            <v>0</v>
          </cell>
          <cell r="H37">
            <v>0</v>
          </cell>
        </row>
        <row r="38">
          <cell r="B38" t="str">
            <v>1999.22 · Aminath Sharmeela</v>
          </cell>
          <cell r="C38">
            <v>0</v>
          </cell>
          <cell r="E38">
            <v>0</v>
          </cell>
          <cell r="H38">
            <v>0</v>
          </cell>
        </row>
        <row r="39">
          <cell r="B39" t="str">
            <v>1999.23 · Azlifa Abdul Azeez</v>
          </cell>
          <cell r="C39">
            <v>0</v>
          </cell>
          <cell r="E39">
            <v>0</v>
          </cell>
          <cell r="H39">
            <v>0</v>
          </cell>
        </row>
        <row r="40">
          <cell r="B40" t="str">
            <v>1999.24 · Ibrahim Huzam</v>
          </cell>
          <cell r="C40">
            <v>0</v>
          </cell>
          <cell r="E40">
            <v>0</v>
          </cell>
          <cell r="H40">
            <v>0</v>
          </cell>
        </row>
        <row r="41">
          <cell r="B41" t="str">
            <v>1999.25 · Ahmed Shifaz</v>
          </cell>
          <cell r="C41">
            <v>0</v>
          </cell>
          <cell r="E41">
            <v>0</v>
          </cell>
          <cell r="H41">
            <v>0</v>
          </cell>
        </row>
        <row r="42">
          <cell r="B42" t="str">
            <v>1999.26 · Mohamed Adeel</v>
          </cell>
          <cell r="C42">
            <v>0</v>
          </cell>
          <cell r="E42">
            <v>0</v>
          </cell>
          <cell r="H42">
            <v>0</v>
          </cell>
        </row>
        <row r="43">
          <cell r="B43" t="str">
            <v>1999.27 · Ibrahim Solah</v>
          </cell>
          <cell r="C43">
            <v>0</v>
          </cell>
          <cell r="E43">
            <v>0</v>
          </cell>
          <cell r="H43">
            <v>0</v>
          </cell>
        </row>
        <row r="44">
          <cell r="B44" t="str">
            <v>1999.28 · Fathimath Himya</v>
          </cell>
          <cell r="C44">
            <v>0</v>
          </cell>
          <cell r="E44">
            <v>0</v>
          </cell>
          <cell r="H44">
            <v>0</v>
          </cell>
        </row>
        <row r="45">
          <cell r="B45" t="str">
            <v>1999.29 · Fathimath Rishana</v>
          </cell>
          <cell r="C45">
            <v>0</v>
          </cell>
          <cell r="E45">
            <v>0</v>
          </cell>
          <cell r="H45">
            <v>0</v>
          </cell>
        </row>
        <row r="46">
          <cell r="B46" t="str">
            <v>1999.3 · Aisath Khalid</v>
          </cell>
          <cell r="C46">
            <v>0</v>
          </cell>
          <cell r="E46">
            <v>0</v>
          </cell>
          <cell r="H46">
            <v>0</v>
          </cell>
        </row>
        <row r="47">
          <cell r="B47" t="str">
            <v>1999.30 · Ahmed Siyah</v>
          </cell>
          <cell r="C47">
            <v>0</v>
          </cell>
          <cell r="E47">
            <v>0</v>
          </cell>
          <cell r="H47">
            <v>0</v>
          </cell>
        </row>
        <row r="48">
          <cell r="B48" t="str">
            <v>1999.32 · Nafeesa Abbas</v>
          </cell>
          <cell r="C48">
            <v>0</v>
          </cell>
          <cell r="E48">
            <v>0</v>
          </cell>
          <cell r="H48">
            <v>0</v>
          </cell>
        </row>
        <row r="49">
          <cell r="B49" t="str">
            <v>1999.33 · Aminath Shazra</v>
          </cell>
          <cell r="C49">
            <v>0</v>
          </cell>
          <cell r="E49">
            <v>0</v>
          </cell>
          <cell r="H49">
            <v>0</v>
          </cell>
        </row>
        <row r="50">
          <cell r="B50" t="str">
            <v>1999.34 · Aminath Nadhuha</v>
          </cell>
          <cell r="C50">
            <v>0</v>
          </cell>
          <cell r="E50">
            <v>0</v>
          </cell>
          <cell r="H50">
            <v>0</v>
          </cell>
        </row>
        <row r="51">
          <cell r="B51" t="str">
            <v>1999.35 · Hawwa Afrau</v>
          </cell>
          <cell r="C51">
            <v>0</v>
          </cell>
          <cell r="E51">
            <v>0</v>
          </cell>
          <cell r="H51">
            <v>0</v>
          </cell>
        </row>
        <row r="52">
          <cell r="B52" t="str">
            <v>1999.36 · Ibrahim Amjad</v>
          </cell>
          <cell r="C52">
            <v>0</v>
          </cell>
          <cell r="E52">
            <v>0</v>
          </cell>
          <cell r="H52">
            <v>0</v>
          </cell>
        </row>
        <row r="53">
          <cell r="B53" t="str">
            <v>1999.37 · Adam Shamoon/MRC Seenu branch</v>
          </cell>
          <cell r="C53">
            <v>136.91999999999999</v>
          </cell>
          <cell r="E53">
            <v>0</v>
          </cell>
          <cell r="H53">
            <v>136.91999999999999</v>
          </cell>
        </row>
        <row r="54">
          <cell r="B54" t="str">
            <v>1999.38 · Fathimath Shuzoona</v>
          </cell>
          <cell r="C54">
            <v>1000</v>
          </cell>
          <cell r="E54">
            <v>0</v>
          </cell>
          <cell r="H54">
            <v>1000</v>
          </cell>
        </row>
        <row r="55">
          <cell r="B55" t="str">
            <v>1999.39 · Haifa Naeem</v>
          </cell>
          <cell r="C55">
            <v>0</v>
          </cell>
          <cell r="E55">
            <v>0</v>
          </cell>
          <cell r="H55">
            <v>0</v>
          </cell>
        </row>
        <row r="56">
          <cell r="B56" t="str">
            <v>1999.4 · Fathimath Shamveela</v>
          </cell>
          <cell r="C56">
            <v>0</v>
          </cell>
          <cell r="E56">
            <v>0</v>
          </cell>
          <cell r="H56">
            <v>0</v>
          </cell>
        </row>
        <row r="57">
          <cell r="B57" t="str">
            <v>1999.40 · Aminath Shizleen</v>
          </cell>
          <cell r="C57">
            <v>1760</v>
          </cell>
          <cell r="E57">
            <v>0</v>
          </cell>
          <cell r="H57">
            <v>1760</v>
          </cell>
        </row>
        <row r="58">
          <cell r="B58" t="str">
            <v>1999.41 · Aishath Nuzuha</v>
          </cell>
          <cell r="C58">
            <v>0</v>
          </cell>
          <cell r="E58">
            <v>0</v>
          </cell>
          <cell r="H58">
            <v>0</v>
          </cell>
        </row>
        <row r="59">
          <cell r="B59" t="str">
            <v>1999.42 · Mohamed Affan</v>
          </cell>
          <cell r="C59">
            <v>0</v>
          </cell>
          <cell r="E59">
            <v>0</v>
          </cell>
          <cell r="H59">
            <v>0</v>
          </cell>
        </row>
        <row r="60">
          <cell r="B60" t="str">
            <v>1999.43 · Sonath Abdul Sathaar</v>
          </cell>
          <cell r="C60">
            <v>0</v>
          </cell>
          <cell r="E60">
            <v>10221.36</v>
          </cell>
          <cell r="H60">
            <v>-10221.36</v>
          </cell>
        </row>
        <row r="61">
          <cell r="B61" t="str">
            <v>1999.44 · Ahmed Shabin</v>
          </cell>
          <cell r="C61">
            <v>0</v>
          </cell>
          <cell r="E61">
            <v>0</v>
          </cell>
          <cell r="H61">
            <v>0</v>
          </cell>
        </row>
        <row r="62">
          <cell r="B62" t="str">
            <v>1999.45 · Ibrahim Fuad</v>
          </cell>
          <cell r="C62">
            <v>0</v>
          </cell>
          <cell r="E62">
            <v>0</v>
          </cell>
          <cell r="H62">
            <v>0</v>
          </cell>
        </row>
        <row r="63">
          <cell r="B63" t="str">
            <v>1999.46 · Mohamed Ibrahim</v>
          </cell>
          <cell r="C63">
            <v>0</v>
          </cell>
          <cell r="E63">
            <v>0</v>
          </cell>
          <cell r="H63">
            <v>0</v>
          </cell>
        </row>
        <row r="64">
          <cell r="B64" t="str">
            <v>1999.48 · Mariyam Sama-Tha branch</v>
          </cell>
          <cell r="C64">
            <v>68</v>
          </cell>
          <cell r="E64">
            <v>0</v>
          </cell>
          <cell r="H64">
            <v>68</v>
          </cell>
        </row>
        <row r="65">
          <cell r="B65" t="str">
            <v>1999.5 · Ahmed Ashwan Nooman</v>
          </cell>
          <cell r="C65">
            <v>0</v>
          </cell>
          <cell r="E65">
            <v>0</v>
          </cell>
          <cell r="H65">
            <v>0</v>
          </cell>
        </row>
        <row r="66">
          <cell r="B66" t="str">
            <v>1999.50 · Aishath Sama-Meemu branch</v>
          </cell>
          <cell r="C66">
            <v>5186</v>
          </cell>
          <cell r="E66">
            <v>0</v>
          </cell>
          <cell r="H66">
            <v>5186</v>
          </cell>
        </row>
        <row r="67">
          <cell r="B67" t="str">
            <v>1999.51 · Ahmed Nijah/MRC Gn branch</v>
          </cell>
          <cell r="C67">
            <v>0.84</v>
          </cell>
          <cell r="E67">
            <v>0</v>
          </cell>
          <cell r="H67">
            <v>0.84</v>
          </cell>
        </row>
        <row r="68">
          <cell r="B68" t="str">
            <v>1999.6 · Shahiya Ali Manik</v>
          </cell>
          <cell r="C68">
            <v>0</v>
          </cell>
          <cell r="E68">
            <v>0</v>
          </cell>
          <cell r="H68">
            <v>0</v>
          </cell>
        </row>
        <row r="69">
          <cell r="B69" t="str">
            <v>1999.7 · Abdulla Mahzun</v>
          </cell>
          <cell r="C69">
            <v>0</v>
          </cell>
          <cell r="E69">
            <v>0</v>
          </cell>
          <cell r="H69">
            <v>0</v>
          </cell>
        </row>
        <row r="70">
          <cell r="B70" t="str">
            <v>1999.8 · Mohamed Mustharshid</v>
          </cell>
          <cell r="C70">
            <v>0</v>
          </cell>
          <cell r="E70">
            <v>0</v>
          </cell>
          <cell r="H70">
            <v>0</v>
          </cell>
        </row>
        <row r="71">
          <cell r="B71" t="str">
            <v>1999.9 · Fazla Rasheed</v>
          </cell>
          <cell r="C71">
            <v>0</v>
          </cell>
          <cell r="E71">
            <v>0</v>
          </cell>
          <cell r="H71">
            <v>0</v>
          </cell>
        </row>
        <row r="72">
          <cell r="B72" t="str">
            <v>1204.11 · Ishaq Ashraf</v>
          </cell>
          <cell r="C72">
            <v>0</v>
          </cell>
          <cell r="E72">
            <v>0</v>
          </cell>
          <cell r="H72">
            <v>0</v>
          </cell>
        </row>
        <row r="73">
          <cell r="B73" t="str">
            <v>1204.12 · Ismail Ubaid</v>
          </cell>
          <cell r="C73">
            <v>0</v>
          </cell>
          <cell r="E73">
            <v>0</v>
          </cell>
          <cell r="H73">
            <v>0</v>
          </cell>
        </row>
        <row r="74">
          <cell r="B74" t="str">
            <v>1204.13 · Aminath Nadha</v>
          </cell>
          <cell r="C74">
            <v>0</v>
          </cell>
          <cell r="E74">
            <v>0</v>
          </cell>
          <cell r="H74">
            <v>0</v>
          </cell>
        </row>
        <row r="75">
          <cell r="B75" t="str">
            <v>1204.14 · Shaziya Ali</v>
          </cell>
          <cell r="C75">
            <v>0</v>
          </cell>
          <cell r="E75">
            <v>0</v>
          </cell>
          <cell r="H75">
            <v>0</v>
          </cell>
        </row>
        <row r="76">
          <cell r="B76" t="str">
            <v>1204.16 · Ibrahim Solah</v>
          </cell>
          <cell r="C76">
            <v>0</v>
          </cell>
          <cell r="E76">
            <v>0</v>
          </cell>
          <cell r="H76">
            <v>0</v>
          </cell>
        </row>
        <row r="77">
          <cell r="B77" t="str">
            <v>1204.17 · Fathimath Himya</v>
          </cell>
          <cell r="C77">
            <v>0</v>
          </cell>
          <cell r="E77">
            <v>0</v>
          </cell>
          <cell r="H77">
            <v>0</v>
          </cell>
        </row>
        <row r="78">
          <cell r="B78" t="str">
            <v>1204.18 · Mohamed Adeel</v>
          </cell>
          <cell r="C78">
            <v>0</v>
          </cell>
          <cell r="E78">
            <v>0</v>
          </cell>
          <cell r="H78">
            <v>0</v>
          </cell>
        </row>
        <row r="79">
          <cell r="B79" t="str">
            <v>1204.19 · Nihara Abdulla Jamaal</v>
          </cell>
          <cell r="C79">
            <v>0</v>
          </cell>
          <cell r="E79">
            <v>0</v>
          </cell>
          <cell r="H79">
            <v>0</v>
          </cell>
        </row>
        <row r="80">
          <cell r="B80" t="str">
            <v>1204.2 · Ibrahim Fuad</v>
          </cell>
          <cell r="C80">
            <v>0</v>
          </cell>
          <cell r="E80">
            <v>0</v>
          </cell>
          <cell r="H80">
            <v>0</v>
          </cell>
        </row>
        <row r="81">
          <cell r="B81" t="str">
            <v>1204.21 · Aminath Sharmeela</v>
          </cell>
          <cell r="C81">
            <v>0</v>
          </cell>
          <cell r="E81">
            <v>0</v>
          </cell>
          <cell r="H81">
            <v>0</v>
          </cell>
        </row>
        <row r="82">
          <cell r="B82" t="str">
            <v>1204.22 · Fathimath Rishana</v>
          </cell>
          <cell r="C82">
            <v>0</v>
          </cell>
          <cell r="E82">
            <v>0</v>
          </cell>
          <cell r="H82">
            <v>0</v>
          </cell>
        </row>
        <row r="83">
          <cell r="B83" t="str">
            <v>1204.23 · Ahmed Siyah</v>
          </cell>
          <cell r="C83">
            <v>0</v>
          </cell>
          <cell r="E83">
            <v>0</v>
          </cell>
          <cell r="H83">
            <v>0</v>
          </cell>
        </row>
        <row r="84">
          <cell r="B84" t="str">
            <v>1204.25 · Hassan Shaubaan</v>
          </cell>
          <cell r="C84">
            <v>0</v>
          </cell>
          <cell r="E84">
            <v>0</v>
          </cell>
          <cell r="H84">
            <v>0</v>
          </cell>
        </row>
        <row r="85">
          <cell r="B85" t="str">
            <v>1204.26 · Ahmed Ashwan Nooman</v>
          </cell>
          <cell r="C85">
            <v>0</v>
          </cell>
          <cell r="E85">
            <v>0</v>
          </cell>
          <cell r="H85">
            <v>0</v>
          </cell>
        </row>
        <row r="86">
          <cell r="B86" t="str">
            <v>1204.27 · Mariyam Fahmy</v>
          </cell>
          <cell r="C86">
            <v>0</v>
          </cell>
          <cell r="E86">
            <v>0</v>
          </cell>
          <cell r="H86">
            <v>0</v>
          </cell>
        </row>
        <row r="87">
          <cell r="B87" t="str">
            <v>1204.28 · Abdulla Mahzun</v>
          </cell>
          <cell r="C87">
            <v>0</v>
          </cell>
          <cell r="E87">
            <v>0</v>
          </cell>
          <cell r="H87">
            <v>0</v>
          </cell>
        </row>
        <row r="88">
          <cell r="B88" t="str">
            <v>1204.3 · Muhamed Mustharshid</v>
          </cell>
          <cell r="C88">
            <v>0</v>
          </cell>
          <cell r="E88">
            <v>0</v>
          </cell>
          <cell r="H88">
            <v>0</v>
          </cell>
        </row>
        <row r="89">
          <cell r="B89" t="str">
            <v>1204.30 · Hawwa Afrau</v>
          </cell>
          <cell r="C89">
            <v>0</v>
          </cell>
          <cell r="E89">
            <v>0</v>
          </cell>
          <cell r="H89">
            <v>0</v>
          </cell>
        </row>
        <row r="90">
          <cell r="B90" t="str">
            <v>1204.31 · Ali Ahsan</v>
          </cell>
          <cell r="C90">
            <v>0</v>
          </cell>
          <cell r="E90">
            <v>0</v>
          </cell>
          <cell r="H90">
            <v>0</v>
          </cell>
        </row>
        <row r="91">
          <cell r="B91" t="str">
            <v>1204.32 · Aminath Nadhuha</v>
          </cell>
          <cell r="C91">
            <v>0</v>
          </cell>
          <cell r="E91">
            <v>0</v>
          </cell>
          <cell r="H91">
            <v>0</v>
          </cell>
        </row>
        <row r="92">
          <cell r="B92" t="str">
            <v>1204.33 · Fathimath Shuzoona</v>
          </cell>
          <cell r="C92">
            <v>0</v>
          </cell>
          <cell r="E92">
            <v>0</v>
          </cell>
          <cell r="H92">
            <v>0</v>
          </cell>
        </row>
        <row r="93">
          <cell r="B93" t="str">
            <v>1204.34 · Aminath Shizileen</v>
          </cell>
          <cell r="C93">
            <v>0</v>
          </cell>
          <cell r="E93">
            <v>0</v>
          </cell>
          <cell r="H93">
            <v>0</v>
          </cell>
        </row>
        <row r="94">
          <cell r="B94" t="str">
            <v>1204.35 · Nafeesa Abbas</v>
          </cell>
          <cell r="C94">
            <v>0</v>
          </cell>
          <cell r="E94">
            <v>0</v>
          </cell>
          <cell r="H94">
            <v>0</v>
          </cell>
        </row>
        <row r="95">
          <cell r="B95" t="str">
            <v>1204.36 · Aminath Haifa Naeem</v>
          </cell>
          <cell r="C95">
            <v>0</v>
          </cell>
          <cell r="E95">
            <v>0</v>
          </cell>
          <cell r="H95">
            <v>0</v>
          </cell>
        </row>
        <row r="96">
          <cell r="B96" t="str">
            <v>1204.5 · Fathimath Shamveela</v>
          </cell>
          <cell r="C96">
            <v>0</v>
          </cell>
          <cell r="E96">
            <v>0</v>
          </cell>
          <cell r="H96">
            <v>0</v>
          </cell>
        </row>
        <row r="97">
          <cell r="B97" t="str">
            <v>1204.6 · Saraahath Ahmed Didi</v>
          </cell>
          <cell r="C97">
            <v>0</v>
          </cell>
          <cell r="E97">
            <v>0</v>
          </cell>
          <cell r="H97">
            <v>0</v>
          </cell>
        </row>
        <row r="98">
          <cell r="B98" t="str">
            <v>1204.7 · Murushida Abdul Manan</v>
          </cell>
          <cell r="C98">
            <v>0</v>
          </cell>
          <cell r="E98">
            <v>0</v>
          </cell>
          <cell r="H98">
            <v>0</v>
          </cell>
        </row>
        <row r="99">
          <cell r="B99" t="str">
            <v>1204.8 · Shahiya Ali Manik</v>
          </cell>
          <cell r="C99">
            <v>0</v>
          </cell>
          <cell r="E99">
            <v>0</v>
          </cell>
          <cell r="H99">
            <v>0</v>
          </cell>
        </row>
        <row r="100">
          <cell r="B100" t="str">
            <v>1205.1 · Taj Exotica - Commercial</v>
          </cell>
          <cell r="C100">
            <v>0</v>
          </cell>
          <cell r="E100">
            <v>0</v>
          </cell>
          <cell r="H100">
            <v>0</v>
          </cell>
        </row>
        <row r="101">
          <cell r="B101" t="str">
            <v>1205.10 · Universal Enterprises Pvt Ltd</v>
          </cell>
          <cell r="C101">
            <v>0</v>
          </cell>
          <cell r="E101">
            <v>0</v>
          </cell>
          <cell r="H101">
            <v>0</v>
          </cell>
        </row>
        <row r="102">
          <cell r="B102" t="str">
            <v>1205.11 · W Resort &amp; Spa Maldives</v>
          </cell>
          <cell r="C102">
            <v>0</v>
          </cell>
          <cell r="E102">
            <v>0</v>
          </cell>
          <cell r="H102">
            <v>0</v>
          </cell>
        </row>
        <row r="103">
          <cell r="B103" t="str">
            <v>1205.12 · GMR Male International Airport</v>
          </cell>
          <cell r="C103">
            <v>0</v>
          </cell>
          <cell r="E103">
            <v>0</v>
          </cell>
          <cell r="H103">
            <v>0</v>
          </cell>
        </row>
        <row r="104">
          <cell r="H104">
            <v>0</v>
          </cell>
        </row>
        <row r="105">
          <cell r="B105" t="str">
            <v>1205.13 · Anantara Resort</v>
          </cell>
          <cell r="C105">
            <v>0</v>
          </cell>
          <cell r="E105">
            <v>0</v>
          </cell>
          <cell r="H105">
            <v>0</v>
          </cell>
        </row>
        <row r="106">
          <cell r="B106" t="str">
            <v>1205.14 · Sonevaafushi by Six senses</v>
          </cell>
          <cell r="C106">
            <v>0</v>
          </cell>
          <cell r="E106">
            <v>0</v>
          </cell>
          <cell r="H106">
            <v>0</v>
          </cell>
        </row>
        <row r="107">
          <cell r="B107" t="str">
            <v>1205.15 · Constance Moofushi Resort</v>
          </cell>
          <cell r="C107">
            <v>0</v>
          </cell>
          <cell r="E107">
            <v>0</v>
          </cell>
          <cell r="H107">
            <v>0</v>
          </cell>
        </row>
        <row r="108">
          <cell r="B108" t="str">
            <v>1205.17 · Vilamandhoo Island Resort &amp; Sp</v>
          </cell>
          <cell r="C108">
            <v>24000</v>
          </cell>
          <cell r="E108">
            <v>0</v>
          </cell>
          <cell r="H108">
            <v>24000</v>
          </cell>
        </row>
        <row r="109">
          <cell r="B109" t="str">
            <v>1205.18 · Villa Air Pvt Ltd</v>
          </cell>
          <cell r="C109">
            <v>45000</v>
          </cell>
          <cell r="E109">
            <v>0</v>
          </cell>
          <cell r="H109">
            <v>45000</v>
          </cell>
        </row>
        <row r="110">
          <cell r="B110" t="str">
            <v>1205.19 · MTCC plc</v>
          </cell>
          <cell r="C110">
            <v>7500</v>
          </cell>
          <cell r="E110">
            <v>0</v>
          </cell>
          <cell r="H110">
            <v>7500</v>
          </cell>
        </row>
        <row r="111">
          <cell r="B111" t="str">
            <v>1205.2 · Veligandhu Resort and Spa</v>
          </cell>
          <cell r="C111">
            <v>0</v>
          </cell>
          <cell r="E111">
            <v>0</v>
          </cell>
          <cell r="H111">
            <v>0</v>
          </cell>
        </row>
        <row r="112">
          <cell r="B112" t="str">
            <v>1205.20 · Maldivian Air Taxi</v>
          </cell>
          <cell r="C112">
            <v>0</v>
          </cell>
          <cell r="E112">
            <v>0</v>
          </cell>
          <cell r="H112">
            <v>0</v>
          </cell>
        </row>
        <row r="113">
          <cell r="B113" t="str">
            <v>1205.21 · Rihiveli Beach Resort</v>
          </cell>
          <cell r="C113">
            <v>0</v>
          </cell>
          <cell r="E113">
            <v>0</v>
          </cell>
          <cell r="H113">
            <v>0</v>
          </cell>
        </row>
        <row r="114">
          <cell r="B114" t="str">
            <v>1205.22 · Helengeli Islnd Resort</v>
          </cell>
          <cell r="C114">
            <v>0</v>
          </cell>
          <cell r="E114">
            <v>0</v>
          </cell>
          <cell r="H114">
            <v>0</v>
          </cell>
        </row>
        <row r="115">
          <cell r="B115" t="str">
            <v>1205.23 · UNDP</v>
          </cell>
          <cell r="C115">
            <v>0</v>
          </cell>
          <cell r="E115">
            <v>0</v>
          </cell>
          <cell r="H115">
            <v>0</v>
          </cell>
        </row>
        <row r="116">
          <cell r="B116" t="str">
            <v>1205.24 · Addu City Council</v>
          </cell>
          <cell r="C116">
            <v>0</v>
          </cell>
          <cell r="E116">
            <v>0</v>
          </cell>
          <cell r="H116">
            <v>0</v>
          </cell>
        </row>
        <row r="117">
          <cell r="B117" t="str">
            <v>1205.25 · Billlabong High International S</v>
          </cell>
          <cell r="C117">
            <v>0</v>
          </cell>
          <cell r="E117">
            <v>0</v>
          </cell>
          <cell r="H117">
            <v>0</v>
          </cell>
        </row>
        <row r="118">
          <cell r="B118" t="str">
            <v>1205.26 · Centara Grand Island Resrt &amp;Spa</v>
          </cell>
          <cell r="C118">
            <v>0</v>
          </cell>
          <cell r="E118">
            <v>0</v>
          </cell>
          <cell r="H118">
            <v>0</v>
          </cell>
        </row>
        <row r="119">
          <cell r="B119" t="str">
            <v>1205.27 · Traders Hotel Male Private Limi</v>
          </cell>
          <cell r="C119">
            <v>0</v>
          </cell>
          <cell r="E119">
            <v>0</v>
          </cell>
          <cell r="H119">
            <v>0</v>
          </cell>
        </row>
        <row r="120">
          <cell r="B120" t="str">
            <v>1205.28 · Dhivehi Raajjeyge Gulhun Plc</v>
          </cell>
          <cell r="C120">
            <v>0</v>
          </cell>
          <cell r="E120">
            <v>0</v>
          </cell>
          <cell r="H120">
            <v>0</v>
          </cell>
        </row>
        <row r="121">
          <cell r="B121" t="str">
            <v>1205.29 · Niyama Mladives/Per Aquum Pvt L</v>
          </cell>
          <cell r="C121">
            <v>0</v>
          </cell>
          <cell r="E121">
            <v>0</v>
          </cell>
          <cell r="H121">
            <v>0</v>
          </cell>
        </row>
        <row r="122">
          <cell r="B122" t="str">
            <v>1205.3 · Taj Coral Reef Resort</v>
          </cell>
          <cell r="C122">
            <v>0</v>
          </cell>
          <cell r="E122">
            <v>0</v>
          </cell>
          <cell r="H122">
            <v>0</v>
          </cell>
        </row>
        <row r="123">
          <cell r="B123" t="str">
            <v>1205.30 · State Trading Organisation</v>
          </cell>
          <cell r="C123">
            <v>0</v>
          </cell>
          <cell r="E123">
            <v>0</v>
          </cell>
          <cell r="H123">
            <v>0</v>
          </cell>
        </row>
        <row r="124">
          <cell r="B124" t="str">
            <v>1205.31 · Constance Halaveli Resort</v>
          </cell>
          <cell r="C124">
            <v>0</v>
          </cell>
          <cell r="E124">
            <v>0</v>
          </cell>
          <cell r="H124">
            <v>0</v>
          </cell>
        </row>
        <row r="125">
          <cell r="B125" t="str">
            <v>1205.32 · Public First Aid</v>
          </cell>
          <cell r="C125">
            <v>0</v>
          </cell>
          <cell r="E125">
            <v>0</v>
          </cell>
          <cell r="H125">
            <v>0</v>
          </cell>
        </row>
        <row r="126">
          <cell r="B126" t="str">
            <v>1205.33 · The Residence</v>
          </cell>
          <cell r="C126">
            <v>0</v>
          </cell>
          <cell r="E126">
            <v>0</v>
          </cell>
          <cell r="H126">
            <v>0</v>
          </cell>
        </row>
        <row r="127">
          <cell r="B127" t="str">
            <v>1205.34 · Beach House Collection</v>
          </cell>
          <cell r="C127">
            <v>36000</v>
          </cell>
          <cell r="E127">
            <v>0</v>
          </cell>
          <cell r="H127">
            <v>36000</v>
          </cell>
        </row>
        <row r="128">
          <cell r="B128" t="str">
            <v>1205.35 · Hilton Maldives Irufushi Resort</v>
          </cell>
          <cell r="C128">
            <v>15000</v>
          </cell>
          <cell r="E128">
            <v>0</v>
          </cell>
          <cell r="H128">
            <v>15000</v>
          </cell>
        </row>
        <row r="129">
          <cell r="B129" t="str">
            <v>1205.36 · Bandos Island Resort &amp; Spa</v>
          </cell>
          <cell r="C129">
            <v>6000</v>
          </cell>
          <cell r="E129">
            <v>0</v>
          </cell>
          <cell r="H129">
            <v>6000</v>
          </cell>
        </row>
        <row r="130">
          <cell r="B130" t="str">
            <v>1205.37 · Angaga Island Resort &amp; Spa</v>
          </cell>
          <cell r="C130">
            <v>13000</v>
          </cell>
          <cell r="E130">
            <v>0</v>
          </cell>
          <cell r="H130">
            <v>13000</v>
          </cell>
        </row>
        <row r="131">
          <cell r="B131" t="str">
            <v>1205.4 · Maldives Airports Company</v>
          </cell>
          <cell r="C131">
            <v>200</v>
          </cell>
          <cell r="E131">
            <v>0</v>
          </cell>
          <cell r="H131">
            <v>200</v>
          </cell>
        </row>
        <row r="132">
          <cell r="B132" t="str">
            <v>1205.5 · Holiday Inn Resort Kandooma</v>
          </cell>
          <cell r="C132">
            <v>0</v>
          </cell>
          <cell r="E132">
            <v>0</v>
          </cell>
          <cell r="H132">
            <v>0</v>
          </cell>
        </row>
        <row r="133">
          <cell r="B133" t="str">
            <v>1205.6 · Sheraton Maldives</v>
          </cell>
          <cell r="C133">
            <v>0</v>
          </cell>
          <cell r="E133">
            <v>0</v>
          </cell>
          <cell r="H133">
            <v>0</v>
          </cell>
        </row>
        <row r="134">
          <cell r="B134" t="str">
            <v>1205.7 · CCHDC/Hdh.Kulhudufushi</v>
          </cell>
          <cell r="C134">
            <v>0</v>
          </cell>
          <cell r="E134">
            <v>0</v>
          </cell>
          <cell r="H134">
            <v>0</v>
          </cell>
        </row>
        <row r="135">
          <cell r="B135" t="str">
            <v>1205.8 · CCDHC-S.Hithadhoo</v>
          </cell>
          <cell r="C135">
            <v>0</v>
          </cell>
          <cell r="E135">
            <v>0</v>
          </cell>
          <cell r="H135">
            <v>0</v>
          </cell>
        </row>
        <row r="136">
          <cell r="B136" t="str">
            <v>1205.9 · State Electric Company Limited</v>
          </cell>
          <cell r="C136">
            <v>0</v>
          </cell>
          <cell r="E136">
            <v>0</v>
          </cell>
          <cell r="H136">
            <v>0</v>
          </cell>
        </row>
        <row r="137">
          <cell r="B137" t="str">
            <v>1299.1 · American Red Cross</v>
          </cell>
          <cell r="C137">
            <v>0</v>
          </cell>
          <cell r="E137">
            <v>0</v>
          </cell>
          <cell r="H137">
            <v>0</v>
          </cell>
        </row>
        <row r="138">
          <cell r="B138" t="str">
            <v>1299.2 · Donations</v>
          </cell>
          <cell r="C138">
            <v>0</v>
          </cell>
          <cell r="E138">
            <v>0</v>
          </cell>
          <cell r="H138">
            <v>0</v>
          </cell>
        </row>
        <row r="139">
          <cell r="B139" t="str">
            <v>1299.3 · CBDRR PSR</v>
          </cell>
          <cell r="C139">
            <v>67662.67</v>
          </cell>
          <cell r="E139">
            <v>0</v>
          </cell>
          <cell r="H139">
            <v>67662.67</v>
          </cell>
        </row>
        <row r="140">
          <cell r="B140" t="str">
            <v>1299.4 · INTRAC</v>
          </cell>
          <cell r="C140">
            <v>0</v>
          </cell>
          <cell r="E140">
            <v>0</v>
          </cell>
          <cell r="H140">
            <v>0</v>
          </cell>
        </row>
        <row r="141">
          <cell r="B141" t="str">
            <v>1299.5 · Ahmed Khaleel/Hdh Kulhudufushi</v>
          </cell>
          <cell r="C141">
            <v>16000</v>
          </cell>
          <cell r="E141">
            <v>0</v>
          </cell>
          <cell r="H141">
            <v>16000</v>
          </cell>
        </row>
        <row r="142">
          <cell r="B142" t="str">
            <v>1299.6 · Jaufar Ali/Hdh Kulhudufushi</v>
          </cell>
          <cell r="C142">
            <v>10500</v>
          </cell>
          <cell r="E142">
            <v>0</v>
          </cell>
          <cell r="H142">
            <v>10500</v>
          </cell>
        </row>
        <row r="143">
          <cell r="B143" t="str">
            <v>1299.7 · VP Project</v>
          </cell>
          <cell r="C143">
            <v>29126.25</v>
          </cell>
          <cell r="E143">
            <v>0</v>
          </cell>
          <cell r="H143">
            <v>29126.25</v>
          </cell>
        </row>
        <row r="145">
          <cell r="B145" t="str">
            <v>1101 · Cash Account</v>
          </cell>
          <cell r="C145">
            <v>0</v>
          </cell>
          <cell r="E145">
            <v>475649.61</v>
          </cell>
          <cell r="H145">
            <v>-475649.61</v>
          </cell>
        </row>
        <row r="146">
          <cell r="B146" t="str">
            <v>1102 · Cash-CBDRR</v>
          </cell>
          <cell r="C146">
            <v>256695.9</v>
          </cell>
          <cell r="E146">
            <v>0</v>
          </cell>
          <cell r="H146">
            <v>256695.9</v>
          </cell>
        </row>
        <row r="147">
          <cell r="B147" t="str">
            <v>1103 · Cash-Violence Prevention Prj</v>
          </cell>
          <cell r="C147">
            <v>137742.81</v>
          </cell>
          <cell r="E147">
            <v>0</v>
          </cell>
          <cell r="H147">
            <v>137742.81</v>
          </cell>
        </row>
        <row r="148">
          <cell r="B148" t="str">
            <v>1104 · Cash-YHWB P</v>
          </cell>
          <cell r="C148">
            <v>3</v>
          </cell>
          <cell r="E148">
            <v>0</v>
          </cell>
          <cell r="H148">
            <v>3</v>
          </cell>
        </row>
        <row r="149">
          <cell r="B149" t="str">
            <v>1105 · Cash-OD</v>
          </cell>
          <cell r="C149">
            <v>0</v>
          </cell>
          <cell r="E149">
            <v>1250</v>
          </cell>
          <cell r="H149">
            <v>-1250</v>
          </cell>
        </row>
        <row r="150">
          <cell r="B150" t="str">
            <v>1107 · Cash-SRC_CFAP</v>
          </cell>
          <cell r="C150">
            <v>85001.89</v>
          </cell>
          <cell r="E150">
            <v>0</v>
          </cell>
          <cell r="H150">
            <v>85001.89</v>
          </cell>
        </row>
        <row r="151">
          <cell r="B151" t="str">
            <v>12000 · Undeposited Funds</v>
          </cell>
          <cell r="C151">
            <v>0</v>
          </cell>
          <cell r="E151">
            <v>0</v>
          </cell>
          <cell r="H151">
            <v>0</v>
          </cell>
        </row>
        <row r="153">
          <cell r="B153" t="str">
            <v>1401 · Advance - Rent</v>
          </cell>
          <cell r="C153">
            <v>100000</v>
          </cell>
          <cell r="E153">
            <v>0</v>
          </cell>
          <cell r="H153">
            <v>100000</v>
          </cell>
        </row>
        <row r="154">
          <cell r="B154" t="str">
            <v>1406 · Advance-Salary</v>
          </cell>
          <cell r="C154">
            <v>0</v>
          </cell>
          <cell r="E154">
            <v>0</v>
          </cell>
          <cell r="H154">
            <v>0</v>
          </cell>
        </row>
        <row r="155">
          <cell r="B155" t="str">
            <v>1408 · Advance-Telp/Internet/Mob Exps</v>
          </cell>
          <cell r="C155">
            <v>0</v>
          </cell>
          <cell r="E155">
            <v>0</v>
          </cell>
          <cell r="H155">
            <v>0</v>
          </cell>
        </row>
        <row r="156">
          <cell r="B156" t="str">
            <v>1410 · Advance-Vehicle Purchase</v>
          </cell>
          <cell r="C156">
            <v>1693331.55</v>
          </cell>
          <cell r="E156">
            <v>0</v>
          </cell>
          <cell r="H156">
            <v>1693331.55</v>
          </cell>
        </row>
        <row r="158">
          <cell r="B158" t="str">
            <v>1521 · Vehicles - Cost</v>
          </cell>
          <cell r="C158">
            <v>328758.5</v>
          </cell>
          <cell r="E158">
            <v>0</v>
          </cell>
          <cell r="H158">
            <v>328758.5</v>
          </cell>
        </row>
        <row r="159">
          <cell r="B159" t="str">
            <v>1522 · Vehicles Acc Depreciation</v>
          </cell>
          <cell r="C159">
            <v>0</v>
          </cell>
          <cell r="E159">
            <v>171319.55</v>
          </cell>
          <cell r="H159">
            <v>-171319.55</v>
          </cell>
        </row>
        <row r="160">
          <cell r="B160" t="str">
            <v>1531 · Furniture - Cost</v>
          </cell>
          <cell r="C160">
            <v>605573.66</v>
          </cell>
          <cell r="E160">
            <v>0</v>
          </cell>
          <cell r="H160">
            <v>605573.66</v>
          </cell>
        </row>
        <row r="161">
          <cell r="B161" t="str">
            <v>1532 · Furniture - Acc Depreciation</v>
          </cell>
          <cell r="C161">
            <v>0</v>
          </cell>
          <cell r="E161">
            <v>12210.29</v>
          </cell>
          <cell r="H161">
            <v>-12210.29</v>
          </cell>
        </row>
        <row r="162">
          <cell r="B162" t="str">
            <v>1541 · IT Equipment - Cost</v>
          </cell>
          <cell r="C162">
            <v>454417.26</v>
          </cell>
          <cell r="E162">
            <v>0</v>
          </cell>
          <cell r="H162">
            <v>454417.26</v>
          </cell>
        </row>
        <row r="163">
          <cell r="B163" t="str">
            <v>1542 · IT Equipment - Acc Depreciation</v>
          </cell>
          <cell r="C163">
            <v>0</v>
          </cell>
          <cell r="E163">
            <v>201827.62</v>
          </cell>
          <cell r="H163">
            <v>-201827.62</v>
          </cell>
        </row>
        <row r="164">
          <cell r="B164" t="str">
            <v>1561 · Office Equipment - Cost</v>
          </cell>
          <cell r="C164">
            <v>254039.32</v>
          </cell>
          <cell r="E164">
            <v>0</v>
          </cell>
          <cell r="H164">
            <v>254039.32</v>
          </cell>
        </row>
        <row r="165">
          <cell r="B165" t="str">
            <v>1562 · Office Equipment - Acc Dep</v>
          </cell>
          <cell r="C165">
            <v>0</v>
          </cell>
          <cell r="E165">
            <v>70421.649999999994</v>
          </cell>
          <cell r="H165">
            <v>-70421.649999999994</v>
          </cell>
        </row>
        <row r="166">
          <cell r="B166" t="str">
            <v>1571 · Software - Cost</v>
          </cell>
          <cell r="C166">
            <v>210306.19</v>
          </cell>
          <cell r="E166">
            <v>0</v>
          </cell>
          <cell r="H166">
            <v>210306.19</v>
          </cell>
        </row>
        <row r="167">
          <cell r="B167" t="str">
            <v>1572 · Software - Acc Dep</v>
          </cell>
          <cell r="C167">
            <v>0</v>
          </cell>
          <cell r="E167">
            <v>71204.86</v>
          </cell>
          <cell r="H167">
            <v>-71204.86</v>
          </cell>
        </row>
        <row r="168">
          <cell r="B168" t="str">
            <v>1581 · M &amp; E - Other - Cost</v>
          </cell>
          <cell r="C168">
            <v>75822.3</v>
          </cell>
          <cell r="E168">
            <v>0</v>
          </cell>
          <cell r="H168">
            <v>75822.3</v>
          </cell>
        </row>
        <row r="169">
          <cell r="B169" t="str">
            <v>1582 · M &amp; E - Acc Dep</v>
          </cell>
          <cell r="C169">
            <v>0</v>
          </cell>
          <cell r="E169">
            <v>11726.59</v>
          </cell>
          <cell r="H169">
            <v>-11726.59</v>
          </cell>
        </row>
        <row r="170">
          <cell r="B170" t="str">
            <v>8001 · SBI</v>
          </cell>
          <cell r="C170">
            <v>0</v>
          </cell>
          <cell r="E170">
            <v>0</v>
          </cell>
          <cell r="H170">
            <v>0</v>
          </cell>
        </row>
        <row r="171">
          <cell r="B171" t="str">
            <v>20001 · SHABNAMEE SPEED</v>
          </cell>
          <cell r="C171">
            <v>0</v>
          </cell>
          <cell r="E171">
            <v>0</v>
          </cell>
          <cell r="H171">
            <v>0</v>
          </cell>
        </row>
        <row r="172">
          <cell r="B172" t="str">
            <v>20002 · BKING</v>
          </cell>
          <cell r="C172">
            <v>0</v>
          </cell>
          <cell r="E172">
            <v>0</v>
          </cell>
          <cell r="H172">
            <v>0</v>
          </cell>
        </row>
        <row r="173">
          <cell r="B173" t="str">
            <v>20003 · SYDNEY ROOM</v>
          </cell>
          <cell r="C173">
            <v>0</v>
          </cell>
          <cell r="E173">
            <v>0</v>
          </cell>
          <cell r="H173">
            <v>0</v>
          </cell>
        </row>
        <row r="174">
          <cell r="B174" t="str">
            <v>20004 · STAFF PERDIEM CONTROL SHEET</v>
          </cell>
          <cell r="C174">
            <v>0</v>
          </cell>
          <cell r="E174">
            <v>0</v>
          </cell>
          <cell r="H174">
            <v>0</v>
          </cell>
        </row>
        <row r="175">
          <cell r="H175">
            <v>0</v>
          </cell>
        </row>
        <row r="176">
          <cell r="B176" t="str">
            <v>20005 · Dhiraagu</v>
          </cell>
          <cell r="C176">
            <v>0.9</v>
          </cell>
          <cell r="E176">
            <v>0</v>
          </cell>
          <cell r="H176">
            <v>0.9</v>
          </cell>
        </row>
        <row r="177">
          <cell r="B177" t="str">
            <v>20006 · Asaree Services Pvt Ltd</v>
          </cell>
          <cell r="C177">
            <v>0</v>
          </cell>
          <cell r="E177">
            <v>0</v>
          </cell>
          <cell r="H177">
            <v>0</v>
          </cell>
        </row>
        <row r="178">
          <cell r="B178" t="str">
            <v>20007 · Colour Image</v>
          </cell>
          <cell r="C178">
            <v>0</v>
          </cell>
          <cell r="E178">
            <v>0</v>
          </cell>
          <cell r="H178">
            <v>0</v>
          </cell>
        </row>
        <row r="179">
          <cell r="B179" t="str">
            <v>20008 · Urban Stitch</v>
          </cell>
          <cell r="C179">
            <v>0</v>
          </cell>
          <cell r="E179">
            <v>0</v>
          </cell>
          <cell r="H179">
            <v>0</v>
          </cell>
        </row>
        <row r="180">
          <cell r="B180" t="str">
            <v>20009 · Asters Pvt Ltd</v>
          </cell>
          <cell r="C180">
            <v>0</v>
          </cell>
          <cell r="E180">
            <v>0</v>
          </cell>
          <cell r="H180">
            <v>0</v>
          </cell>
        </row>
        <row r="181">
          <cell r="B181" t="str">
            <v>20010 · Chandelier</v>
          </cell>
          <cell r="C181">
            <v>0</v>
          </cell>
          <cell r="E181">
            <v>0</v>
          </cell>
          <cell r="H181">
            <v>0</v>
          </cell>
        </row>
        <row r="182">
          <cell r="B182" t="str">
            <v>20011 · Host Maldives Pvt Ltd</v>
          </cell>
          <cell r="C182">
            <v>0</v>
          </cell>
          <cell r="E182">
            <v>68000</v>
          </cell>
          <cell r="H182">
            <v>-68000</v>
          </cell>
        </row>
        <row r="183">
          <cell r="B183" t="str">
            <v>20012 · Asrafee Bookshop</v>
          </cell>
          <cell r="C183">
            <v>0</v>
          </cell>
          <cell r="E183">
            <v>0</v>
          </cell>
          <cell r="H183">
            <v>0</v>
          </cell>
        </row>
        <row r="184">
          <cell r="B184" t="str">
            <v>20013 · Home Best</v>
          </cell>
          <cell r="C184">
            <v>0</v>
          </cell>
          <cell r="E184">
            <v>0</v>
          </cell>
          <cell r="H184">
            <v>0</v>
          </cell>
        </row>
        <row r="185">
          <cell r="B185" t="str">
            <v>20014 · Galaxy Enterprises Maldives</v>
          </cell>
          <cell r="C185">
            <v>0</v>
          </cell>
          <cell r="E185">
            <v>0</v>
          </cell>
          <cell r="H185">
            <v>0</v>
          </cell>
        </row>
        <row r="186">
          <cell r="B186" t="str">
            <v>20015 · Rizaamee Printer &amp; Publishers</v>
          </cell>
          <cell r="C186">
            <v>0</v>
          </cell>
          <cell r="E186">
            <v>0</v>
          </cell>
          <cell r="H186">
            <v>0</v>
          </cell>
        </row>
        <row r="187">
          <cell r="B187" t="str">
            <v>20016 · Ministry of Housing Transport</v>
          </cell>
          <cell r="C187">
            <v>0</v>
          </cell>
          <cell r="E187">
            <v>0</v>
          </cell>
          <cell r="H187">
            <v>0</v>
          </cell>
        </row>
        <row r="188">
          <cell r="B188" t="str">
            <v>20017 · Hub Company</v>
          </cell>
          <cell r="C188">
            <v>0</v>
          </cell>
          <cell r="E188">
            <v>0</v>
          </cell>
          <cell r="H188">
            <v>0</v>
          </cell>
        </row>
        <row r="189">
          <cell r="B189" t="str">
            <v>20018 · Novelty Printers and Publishers</v>
          </cell>
          <cell r="C189">
            <v>0</v>
          </cell>
          <cell r="E189">
            <v>0</v>
          </cell>
          <cell r="H189">
            <v>0</v>
          </cell>
        </row>
        <row r="190">
          <cell r="B190" t="str">
            <v>20019 · Mulberry Pvt Ltd</v>
          </cell>
          <cell r="C190">
            <v>0</v>
          </cell>
          <cell r="E190">
            <v>0</v>
          </cell>
          <cell r="H190">
            <v>0</v>
          </cell>
        </row>
        <row r="191">
          <cell r="B191" t="str">
            <v>20020 · Male Aerated Water Company</v>
          </cell>
          <cell r="C191">
            <v>0</v>
          </cell>
          <cell r="E191">
            <v>0</v>
          </cell>
          <cell r="H191">
            <v>0</v>
          </cell>
        </row>
        <row r="192">
          <cell r="B192" t="str">
            <v>20021 · Business Management Solution</v>
          </cell>
          <cell r="C192">
            <v>0</v>
          </cell>
          <cell r="E192">
            <v>0</v>
          </cell>
          <cell r="H192">
            <v>0</v>
          </cell>
        </row>
        <row r="193">
          <cell r="B193" t="str">
            <v>20022 · Scoope Restaurant</v>
          </cell>
          <cell r="C193">
            <v>0</v>
          </cell>
          <cell r="E193">
            <v>0</v>
          </cell>
          <cell r="H193">
            <v>0</v>
          </cell>
        </row>
        <row r="194">
          <cell r="B194" t="str">
            <v>20023 · F One</v>
          </cell>
          <cell r="C194">
            <v>0</v>
          </cell>
          <cell r="E194">
            <v>0</v>
          </cell>
          <cell r="H194">
            <v>0</v>
          </cell>
        </row>
        <row r="195">
          <cell r="B195" t="str">
            <v>20024 · Power park</v>
          </cell>
          <cell r="C195">
            <v>0</v>
          </cell>
          <cell r="E195">
            <v>0</v>
          </cell>
          <cell r="H195">
            <v>0</v>
          </cell>
        </row>
        <row r="196">
          <cell r="B196" t="str">
            <v>20025 · Book Season</v>
          </cell>
          <cell r="C196">
            <v>0</v>
          </cell>
          <cell r="E196">
            <v>0</v>
          </cell>
          <cell r="H196">
            <v>0</v>
          </cell>
        </row>
        <row r="197">
          <cell r="B197" t="str">
            <v>20026 · Falak</v>
          </cell>
          <cell r="C197">
            <v>0</v>
          </cell>
          <cell r="E197">
            <v>0</v>
          </cell>
          <cell r="H197">
            <v>0</v>
          </cell>
        </row>
        <row r="198">
          <cell r="B198" t="str">
            <v>20027 · Vision Taxi</v>
          </cell>
          <cell r="C198">
            <v>0</v>
          </cell>
          <cell r="E198">
            <v>0</v>
          </cell>
          <cell r="H198">
            <v>0</v>
          </cell>
        </row>
        <row r="199">
          <cell r="B199" t="str">
            <v>20028 · MNS Maldives Pvt Ltd</v>
          </cell>
          <cell r="C199">
            <v>0</v>
          </cell>
          <cell r="E199">
            <v>0</v>
          </cell>
          <cell r="H199">
            <v>0</v>
          </cell>
        </row>
        <row r="200">
          <cell r="B200" t="str">
            <v>20029 · Staff Working Advance Clearance</v>
          </cell>
          <cell r="C200">
            <v>0</v>
          </cell>
          <cell r="E200">
            <v>0</v>
          </cell>
          <cell r="H200">
            <v>0</v>
          </cell>
        </row>
        <row r="201">
          <cell r="B201" t="str">
            <v>20030 · Haveeru Daily</v>
          </cell>
          <cell r="C201">
            <v>0</v>
          </cell>
          <cell r="E201">
            <v>0</v>
          </cell>
          <cell r="H201">
            <v>0</v>
          </cell>
        </row>
        <row r="202">
          <cell r="B202" t="str">
            <v>20031 · Focus Computers</v>
          </cell>
          <cell r="C202">
            <v>0.01</v>
          </cell>
          <cell r="E202">
            <v>0</v>
          </cell>
          <cell r="H202">
            <v>0.01</v>
          </cell>
        </row>
        <row r="203">
          <cell r="B203" t="str">
            <v>20032 · Click Computers</v>
          </cell>
          <cell r="C203">
            <v>0</v>
          </cell>
          <cell r="E203">
            <v>0</v>
          </cell>
          <cell r="H203">
            <v>0</v>
          </cell>
        </row>
        <row r="204">
          <cell r="B204" t="str">
            <v>20033 · Litho Print and Publishers</v>
          </cell>
          <cell r="C204">
            <v>0</v>
          </cell>
          <cell r="E204">
            <v>0</v>
          </cell>
          <cell r="H204">
            <v>0</v>
          </cell>
        </row>
        <row r="205">
          <cell r="B205" t="str">
            <v>20034 · Male Water &amp; Sewerage Company</v>
          </cell>
          <cell r="C205">
            <v>0.6</v>
          </cell>
          <cell r="E205">
            <v>0</v>
          </cell>
          <cell r="H205">
            <v>0.6</v>
          </cell>
        </row>
        <row r="206">
          <cell r="B206" t="str">
            <v>20035 · Ell mobile</v>
          </cell>
          <cell r="C206">
            <v>0</v>
          </cell>
          <cell r="E206">
            <v>0</v>
          </cell>
          <cell r="H206">
            <v>0</v>
          </cell>
        </row>
        <row r="207">
          <cell r="B207" t="str">
            <v>20036 · State Electric Company</v>
          </cell>
          <cell r="C207">
            <v>0</v>
          </cell>
          <cell r="E207">
            <v>12280.24</v>
          </cell>
          <cell r="H207">
            <v>-12280.24</v>
          </cell>
        </row>
        <row r="208">
          <cell r="B208" t="str">
            <v>20037 · Kalaafanu School</v>
          </cell>
          <cell r="C208">
            <v>0</v>
          </cell>
          <cell r="E208">
            <v>0</v>
          </cell>
          <cell r="H208">
            <v>0</v>
          </cell>
        </row>
        <row r="209">
          <cell r="B209" t="str">
            <v>20038 · Nasandhura Palace Hotel</v>
          </cell>
          <cell r="C209">
            <v>0</v>
          </cell>
          <cell r="E209">
            <v>0</v>
          </cell>
          <cell r="H209">
            <v>0</v>
          </cell>
        </row>
        <row r="210">
          <cell r="B210" t="str">
            <v>20040 · Amity Enterprises</v>
          </cell>
          <cell r="C210">
            <v>0</v>
          </cell>
          <cell r="E210">
            <v>0</v>
          </cell>
          <cell r="H210">
            <v>0</v>
          </cell>
        </row>
        <row r="211">
          <cell r="B211" t="str">
            <v>20041 · FDI</v>
          </cell>
          <cell r="C211">
            <v>0</v>
          </cell>
          <cell r="E211">
            <v>0</v>
          </cell>
          <cell r="H211">
            <v>0</v>
          </cell>
        </row>
        <row r="212">
          <cell r="B212" t="str">
            <v>20042 · Sheesha</v>
          </cell>
          <cell r="C212">
            <v>0</v>
          </cell>
          <cell r="E212">
            <v>0</v>
          </cell>
          <cell r="H212">
            <v>0</v>
          </cell>
        </row>
        <row r="213">
          <cell r="B213" t="str">
            <v>20043 · Alarms Pvt Ltd</v>
          </cell>
          <cell r="C213">
            <v>0</v>
          </cell>
          <cell r="E213">
            <v>0</v>
          </cell>
          <cell r="H213">
            <v>0</v>
          </cell>
        </row>
        <row r="214">
          <cell r="B214" t="str">
            <v>20044 · Abdulla Adil - Translator</v>
          </cell>
          <cell r="C214">
            <v>0</v>
          </cell>
          <cell r="E214">
            <v>0</v>
          </cell>
          <cell r="H214">
            <v>0</v>
          </cell>
        </row>
        <row r="215">
          <cell r="B215" t="str">
            <v>20045 · Allied Insurance Company</v>
          </cell>
          <cell r="C215">
            <v>0</v>
          </cell>
          <cell r="E215">
            <v>0</v>
          </cell>
          <cell r="H215">
            <v>0</v>
          </cell>
        </row>
        <row r="216">
          <cell r="B216" t="str">
            <v>20046 · Wataniya</v>
          </cell>
          <cell r="C216">
            <v>7.0000000000000007E-2</v>
          </cell>
          <cell r="E216">
            <v>0</v>
          </cell>
          <cell r="H216">
            <v>7.0000000000000007E-2</v>
          </cell>
        </row>
        <row r="217">
          <cell r="B217" t="str">
            <v>20047 · Villa Travels</v>
          </cell>
          <cell r="C217">
            <v>0</v>
          </cell>
          <cell r="E217">
            <v>23028.5</v>
          </cell>
          <cell r="H217">
            <v>-23028.5</v>
          </cell>
        </row>
        <row r="218">
          <cell r="B218" t="str">
            <v>20048 · Petals and Leaves</v>
          </cell>
          <cell r="C218">
            <v>0</v>
          </cell>
          <cell r="E218">
            <v>0</v>
          </cell>
          <cell r="H218">
            <v>0</v>
          </cell>
        </row>
        <row r="219">
          <cell r="B219" t="str">
            <v>20049 · Ahmed Yasir</v>
          </cell>
          <cell r="C219">
            <v>0</v>
          </cell>
          <cell r="E219">
            <v>0</v>
          </cell>
          <cell r="H219">
            <v>0</v>
          </cell>
        </row>
        <row r="220">
          <cell r="B220" t="str">
            <v>20050 · Web News Company Pvt Ltd</v>
          </cell>
          <cell r="C220">
            <v>0</v>
          </cell>
          <cell r="E220">
            <v>0</v>
          </cell>
          <cell r="H220">
            <v>0</v>
          </cell>
        </row>
        <row r="221">
          <cell r="B221" t="str">
            <v>20051 · Print Image</v>
          </cell>
          <cell r="C221">
            <v>0</v>
          </cell>
          <cell r="E221">
            <v>0</v>
          </cell>
          <cell r="H221">
            <v>0</v>
          </cell>
        </row>
        <row r="222">
          <cell r="B222" t="str">
            <v>20052 · Suood, Anwar &amp; Co</v>
          </cell>
          <cell r="C222">
            <v>0</v>
          </cell>
          <cell r="E222">
            <v>8581.23</v>
          </cell>
          <cell r="H222">
            <v>-8581.23</v>
          </cell>
        </row>
        <row r="223">
          <cell r="B223" t="str">
            <v>20053 · Salsa Cafe</v>
          </cell>
          <cell r="C223">
            <v>0</v>
          </cell>
          <cell r="E223">
            <v>0</v>
          </cell>
          <cell r="H223">
            <v>0</v>
          </cell>
        </row>
        <row r="224">
          <cell r="B224" t="str">
            <v>20054 · Simdi Office Automation</v>
          </cell>
          <cell r="C224">
            <v>0</v>
          </cell>
          <cell r="E224">
            <v>0</v>
          </cell>
          <cell r="H224">
            <v>0</v>
          </cell>
        </row>
        <row r="225">
          <cell r="B225" t="str">
            <v>20055 · Ali Nasheed - PABX Network Link</v>
          </cell>
          <cell r="C225">
            <v>0</v>
          </cell>
          <cell r="E225">
            <v>0</v>
          </cell>
          <cell r="H225">
            <v>0</v>
          </cell>
        </row>
        <row r="226">
          <cell r="B226" t="str">
            <v>20056 · Iban Engineering Co. Pte Ltd</v>
          </cell>
          <cell r="C226">
            <v>0</v>
          </cell>
          <cell r="E226">
            <v>0</v>
          </cell>
          <cell r="H226">
            <v>0</v>
          </cell>
        </row>
        <row r="227">
          <cell r="B227" t="str">
            <v>20057 · Web News</v>
          </cell>
          <cell r="C227">
            <v>0</v>
          </cell>
          <cell r="E227">
            <v>0</v>
          </cell>
          <cell r="H227">
            <v>0</v>
          </cell>
        </row>
        <row r="228">
          <cell r="B228" t="str">
            <v>20058 · Ocean Blue Logistics PVT LTD</v>
          </cell>
          <cell r="C228">
            <v>0</v>
          </cell>
          <cell r="E228">
            <v>0</v>
          </cell>
          <cell r="H228">
            <v>0</v>
          </cell>
        </row>
        <row r="229">
          <cell r="B229" t="str">
            <v>20059 · Lamco Investments Pvt Ltd</v>
          </cell>
          <cell r="C229">
            <v>0</v>
          </cell>
          <cell r="E229">
            <v>0</v>
          </cell>
          <cell r="H229">
            <v>0</v>
          </cell>
        </row>
        <row r="230">
          <cell r="B230" t="str">
            <v>20060 · Department of Inland Revenue</v>
          </cell>
          <cell r="C230">
            <v>0</v>
          </cell>
          <cell r="E230">
            <v>0</v>
          </cell>
          <cell r="H230">
            <v>0</v>
          </cell>
        </row>
        <row r="231">
          <cell r="B231" t="str">
            <v>20061 · Muhammed Mustharshid</v>
          </cell>
          <cell r="C231">
            <v>0</v>
          </cell>
          <cell r="E231">
            <v>0</v>
          </cell>
          <cell r="H231">
            <v>0</v>
          </cell>
        </row>
        <row r="232">
          <cell r="B232" t="str">
            <v>20062 · Muart &amp; a Design</v>
          </cell>
          <cell r="C232">
            <v>0</v>
          </cell>
          <cell r="E232">
            <v>0</v>
          </cell>
          <cell r="H232">
            <v>0</v>
          </cell>
        </row>
        <row r="233">
          <cell r="B233" t="str">
            <v>20063 · MAXCOM</v>
          </cell>
          <cell r="C233">
            <v>0</v>
          </cell>
          <cell r="E233">
            <v>0</v>
          </cell>
          <cell r="H233">
            <v>0</v>
          </cell>
        </row>
        <row r="234">
          <cell r="B234" t="str">
            <v>20064 · Ali Nazeer</v>
          </cell>
          <cell r="C234">
            <v>0</v>
          </cell>
          <cell r="E234">
            <v>0</v>
          </cell>
          <cell r="H234">
            <v>0</v>
          </cell>
        </row>
        <row r="235">
          <cell r="B235" t="str">
            <v>20065 · Mariyam Asifa</v>
          </cell>
          <cell r="C235">
            <v>0</v>
          </cell>
          <cell r="E235">
            <v>0</v>
          </cell>
          <cell r="H235">
            <v>0</v>
          </cell>
        </row>
        <row r="236">
          <cell r="B236" t="str">
            <v>20066 · Ahmed Nazim</v>
          </cell>
          <cell r="C236">
            <v>0</v>
          </cell>
          <cell r="E236">
            <v>0</v>
          </cell>
          <cell r="H236">
            <v>0</v>
          </cell>
        </row>
        <row r="237">
          <cell r="B237" t="str">
            <v>20067 · Aminath Zahidhaa/Easyrest</v>
          </cell>
          <cell r="C237">
            <v>0</v>
          </cell>
          <cell r="E237">
            <v>0</v>
          </cell>
          <cell r="H237">
            <v>0</v>
          </cell>
        </row>
        <row r="238">
          <cell r="B238" t="str">
            <v>20068 · Sun Ocean Pvt Ltd</v>
          </cell>
          <cell r="C238">
            <v>0</v>
          </cell>
          <cell r="E238">
            <v>0</v>
          </cell>
          <cell r="H238">
            <v>0</v>
          </cell>
        </row>
        <row r="239">
          <cell r="B239" t="str">
            <v>20069 · Flyby Travels</v>
          </cell>
          <cell r="C239">
            <v>0</v>
          </cell>
          <cell r="E239">
            <v>0</v>
          </cell>
          <cell r="H239">
            <v>0</v>
          </cell>
        </row>
        <row r="240">
          <cell r="B240" t="str">
            <v>20070 · Maitri Advertising works</v>
          </cell>
          <cell r="C240">
            <v>0</v>
          </cell>
          <cell r="E240">
            <v>0</v>
          </cell>
          <cell r="H240">
            <v>0</v>
          </cell>
        </row>
        <row r="241">
          <cell r="B241" t="str">
            <v>20071 · Borders Frame Design Studio</v>
          </cell>
          <cell r="C241">
            <v>0</v>
          </cell>
          <cell r="E241">
            <v>0</v>
          </cell>
          <cell r="H241">
            <v>0</v>
          </cell>
        </row>
        <row r="242">
          <cell r="B242" t="str">
            <v>20072 · DhiPrint &amp; Publishers</v>
          </cell>
          <cell r="C242">
            <v>0</v>
          </cell>
          <cell r="E242">
            <v>0</v>
          </cell>
          <cell r="H242">
            <v>0</v>
          </cell>
        </row>
        <row r="243">
          <cell r="B243" t="str">
            <v>20073 · MVK - Gadhoo Building</v>
          </cell>
          <cell r="C243">
            <v>0</v>
          </cell>
          <cell r="E243">
            <v>0</v>
          </cell>
          <cell r="H243">
            <v>0</v>
          </cell>
        </row>
        <row r="244">
          <cell r="B244" t="str">
            <v>20075 · Lily Shipping &amp; Trading Pvt Ltd</v>
          </cell>
          <cell r="C244">
            <v>0</v>
          </cell>
          <cell r="E244">
            <v>0</v>
          </cell>
          <cell r="H244">
            <v>0</v>
          </cell>
        </row>
        <row r="245">
          <cell r="B245" t="str">
            <v>20076 · Terabyte Pvt Ltd</v>
          </cell>
          <cell r="C245">
            <v>0</v>
          </cell>
          <cell r="E245">
            <v>0</v>
          </cell>
          <cell r="H245">
            <v>0</v>
          </cell>
        </row>
        <row r="246">
          <cell r="B246" t="str">
            <v>20077 · MVK Travel &amp; Tours</v>
          </cell>
          <cell r="C246">
            <v>0</v>
          </cell>
          <cell r="E246">
            <v>0</v>
          </cell>
          <cell r="H246">
            <v>0</v>
          </cell>
        </row>
        <row r="247">
          <cell r="B247" t="str">
            <v>20078 · Ahmed Shafeeq (Ac 7701-216102-1</v>
          </cell>
          <cell r="C247">
            <v>0</v>
          </cell>
          <cell r="E247">
            <v>0</v>
          </cell>
          <cell r="H247">
            <v>0</v>
          </cell>
        </row>
        <row r="248">
          <cell r="B248" t="str">
            <v>20079 · The Silver Company Pvt Ltd</v>
          </cell>
          <cell r="C248">
            <v>0</v>
          </cell>
          <cell r="E248">
            <v>0</v>
          </cell>
          <cell r="H248">
            <v>0</v>
          </cell>
        </row>
        <row r="249">
          <cell r="B249" t="str">
            <v>20080 · Amraz Company Pvt Ltd</v>
          </cell>
          <cell r="C249">
            <v>0</v>
          </cell>
          <cell r="E249">
            <v>0</v>
          </cell>
          <cell r="H249">
            <v>0</v>
          </cell>
        </row>
        <row r="250">
          <cell r="B250" t="str">
            <v>20081 · Coolline</v>
          </cell>
          <cell r="C250">
            <v>0</v>
          </cell>
          <cell r="E250">
            <v>0</v>
          </cell>
          <cell r="H250">
            <v>0</v>
          </cell>
        </row>
        <row r="251">
          <cell r="B251" t="str">
            <v>20082 · Marble Hotel</v>
          </cell>
          <cell r="C251">
            <v>0</v>
          </cell>
          <cell r="E251">
            <v>0</v>
          </cell>
          <cell r="H251">
            <v>0</v>
          </cell>
        </row>
        <row r="252">
          <cell r="B252" t="str">
            <v>20083 · Upper North Utilities Limited</v>
          </cell>
          <cell r="C252">
            <v>0</v>
          </cell>
          <cell r="E252">
            <v>391.42</v>
          </cell>
          <cell r="H252">
            <v>-391.42</v>
          </cell>
        </row>
        <row r="253">
          <cell r="B253" t="str">
            <v>20084 · Inner Maldives Holidays pvt Ltd</v>
          </cell>
          <cell r="C253">
            <v>0</v>
          </cell>
          <cell r="E253">
            <v>0</v>
          </cell>
          <cell r="H253">
            <v>0</v>
          </cell>
        </row>
        <row r="254">
          <cell r="B254" t="str">
            <v>20085 · Shidam Company Pvt Ltd</v>
          </cell>
          <cell r="C254">
            <v>0</v>
          </cell>
          <cell r="E254">
            <v>0</v>
          </cell>
          <cell r="H254">
            <v>0</v>
          </cell>
        </row>
        <row r="255">
          <cell r="B255" t="str">
            <v>20086 · Mayweed Tailors</v>
          </cell>
          <cell r="C255">
            <v>0</v>
          </cell>
          <cell r="E255">
            <v>0</v>
          </cell>
          <cell r="H255">
            <v>0</v>
          </cell>
        </row>
        <row r="256">
          <cell r="B256" t="str">
            <v>20087 · Sunland Travel Pte Ltd</v>
          </cell>
          <cell r="C256">
            <v>0</v>
          </cell>
          <cell r="E256">
            <v>0</v>
          </cell>
          <cell r="H256">
            <v>0</v>
          </cell>
        </row>
        <row r="257">
          <cell r="B257" t="str">
            <v>20088 · Shiyams' Motor Garage</v>
          </cell>
          <cell r="C257">
            <v>0</v>
          </cell>
          <cell r="E257">
            <v>0</v>
          </cell>
          <cell r="H257">
            <v>0</v>
          </cell>
        </row>
        <row r="258">
          <cell r="B258" t="str">
            <v>20089 · Salsa Royal</v>
          </cell>
          <cell r="C258">
            <v>0</v>
          </cell>
          <cell r="E258">
            <v>0</v>
          </cell>
          <cell r="H258">
            <v>0</v>
          </cell>
        </row>
        <row r="259">
          <cell r="H259">
            <v>0</v>
          </cell>
        </row>
        <row r="260">
          <cell r="B260" t="str">
            <v>20090 · Sign O Frame Pvt ltd</v>
          </cell>
          <cell r="C260">
            <v>0</v>
          </cell>
          <cell r="E260">
            <v>0</v>
          </cell>
          <cell r="H260">
            <v>0</v>
          </cell>
        </row>
        <row r="261">
          <cell r="B261" t="str">
            <v>20091 · Juways Party &amp; Catering</v>
          </cell>
          <cell r="C261">
            <v>0</v>
          </cell>
          <cell r="E261">
            <v>0</v>
          </cell>
          <cell r="H261">
            <v>0</v>
          </cell>
        </row>
        <row r="262">
          <cell r="B262" t="str">
            <v>20092 · Ahmed Sajid Moosa</v>
          </cell>
          <cell r="C262">
            <v>0</v>
          </cell>
          <cell r="E262">
            <v>0</v>
          </cell>
          <cell r="H262">
            <v>0</v>
          </cell>
        </row>
        <row r="263">
          <cell r="B263" t="str">
            <v>20093 · Ceepia Print</v>
          </cell>
          <cell r="C263">
            <v>0</v>
          </cell>
          <cell r="E263">
            <v>0</v>
          </cell>
          <cell r="H263">
            <v>0</v>
          </cell>
        </row>
        <row r="264">
          <cell r="B264" t="str">
            <v>20094 · Mookai Hotel &amp; Services Pvt ltd</v>
          </cell>
          <cell r="C264">
            <v>0</v>
          </cell>
          <cell r="E264">
            <v>2522.8000000000002</v>
          </cell>
          <cell r="H264">
            <v>-2522.8000000000002</v>
          </cell>
        </row>
        <row r="265">
          <cell r="B265" t="str">
            <v>20095 · Ahmed Haani Abdul Rahman</v>
          </cell>
          <cell r="C265">
            <v>0</v>
          </cell>
          <cell r="E265">
            <v>0</v>
          </cell>
          <cell r="H265">
            <v>0</v>
          </cell>
        </row>
        <row r="266">
          <cell r="B266" t="str">
            <v>20096 · Hams art design studio</v>
          </cell>
          <cell r="C266">
            <v>0</v>
          </cell>
          <cell r="E266">
            <v>0</v>
          </cell>
          <cell r="H266">
            <v>0</v>
          </cell>
        </row>
        <row r="267">
          <cell r="B267" t="str">
            <v>20097 · Novelty Bookshop</v>
          </cell>
          <cell r="C267">
            <v>0</v>
          </cell>
          <cell r="E267">
            <v>0</v>
          </cell>
          <cell r="H267">
            <v>0</v>
          </cell>
        </row>
        <row r="268">
          <cell r="B268" t="str">
            <v>20098 · IFRC</v>
          </cell>
          <cell r="C268">
            <v>0</v>
          </cell>
          <cell r="E268">
            <v>0</v>
          </cell>
          <cell r="H268">
            <v>0</v>
          </cell>
        </row>
        <row r="269">
          <cell r="B269" t="str">
            <v>20099 · Simtec</v>
          </cell>
          <cell r="C269">
            <v>0</v>
          </cell>
          <cell r="E269">
            <v>0</v>
          </cell>
          <cell r="H269">
            <v>0</v>
          </cell>
        </row>
        <row r="270">
          <cell r="B270" t="str">
            <v>20100 · Division of Audio visuals pvt l</v>
          </cell>
          <cell r="C270">
            <v>0</v>
          </cell>
          <cell r="E270">
            <v>0</v>
          </cell>
          <cell r="H270">
            <v>0</v>
          </cell>
        </row>
        <row r="271">
          <cell r="B271" t="str">
            <v>20101 · Link serve</v>
          </cell>
          <cell r="C271">
            <v>0</v>
          </cell>
          <cell r="E271">
            <v>0</v>
          </cell>
          <cell r="H271">
            <v>0</v>
          </cell>
        </row>
        <row r="272">
          <cell r="B272" t="str">
            <v>20102 · S &amp; N Pvt Ltd</v>
          </cell>
          <cell r="C272">
            <v>0</v>
          </cell>
          <cell r="E272">
            <v>0</v>
          </cell>
          <cell r="H272">
            <v>0</v>
          </cell>
        </row>
        <row r="273">
          <cell r="B273" t="str">
            <v>20103 · Off Day Maldives Pvt Ltd</v>
          </cell>
          <cell r="C273">
            <v>0</v>
          </cell>
          <cell r="E273">
            <v>0</v>
          </cell>
          <cell r="H273">
            <v>0</v>
          </cell>
        </row>
        <row r="274">
          <cell r="B274" t="str">
            <v>20104 · Point. IT</v>
          </cell>
          <cell r="C274">
            <v>0</v>
          </cell>
          <cell r="E274">
            <v>0</v>
          </cell>
          <cell r="H274">
            <v>0</v>
          </cell>
        </row>
        <row r="275">
          <cell r="B275" t="str">
            <v>20105 · Altair Holdings pvt ltd</v>
          </cell>
          <cell r="C275">
            <v>0</v>
          </cell>
          <cell r="E275">
            <v>0</v>
          </cell>
          <cell r="H275">
            <v>0</v>
          </cell>
        </row>
        <row r="276">
          <cell r="B276" t="str">
            <v>20106 · LA Trading &amp; Logistics Pvt ltd</v>
          </cell>
          <cell r="C276">
            <v>0</v>
          </cell>
          <cell r="E276">
            <v>0</v>
          </cell>
          <cell r="H276">
            <v>0</v>
          </cell>
        </row>
        <row r="277">
          <cell r="B277" t="str">
            <v>20107 · Miyavali 3 / L.Fonadhoo</v>
          </cell>
          <cell r="C277">
            <v>0</v>
          </cell>
          <cell r="E277">
            <v>0</v>
          </cell>
          <cell r="H277">
            <v>0</v>
          </cell>
        </row>
        <row r="278">
          <cell r="B278" t="str">
            <v>20108 · Reef side</v>
          </cell>
          <cell r="C278">
            <v>0</v>
          </cell>
          <cell r="E278">
            <v>0</v>
          </cell>
          <cell r="H278">
            <v>0</v>
          </cell>
        </row>
        <row r="279">
          <cell r="B279" t="str">
            <v>20109 · Sunfair Travels Pvt Ltd</v>
          </cell>
          <cell r="C279">
            <v>0</v>
          </cell>
          <cell r="E279">
            <v>0</v>
          </cell>
          <cell r="H279">
            <v>0</v>
          </cell>
        </row>
        <row r="280">
          <cell r="B280" t="str">
            <v>20110 · KPMG</v>
          </cell>
          <cell r="C280">
            <v>0</v>
          </cell>
          <cell r="E280">
            <v>24000</v>
          </cell>
          <cell r="H280">
            <v>-24000</v>
          </cell>
        </row>
        <row r="281">
          <cell r="B281" t="str">
            <v>20111 · AIM Refrigeration Service</v>
          </cell>
          <cell r="C281">
            <v>0</v>
          </cell>
          <cell r="E281">
            <v>0</v>
          </cell>
          <cell r="H281">
            <v>0</v>
          </cell>
        </row>
        <row r="282">
          <cell r="B282" t="str">
            <v>20112 · Brothers Catering</v>
          </cell>
          <cell r="C282">
            <v>0</v>
          </cell>
          <cell r="E282">
            <v>0</v>
          </cell>
          <cell r="H282">
            <v>0</v>
          </cell>
        </row>
        <row r="283">
          <cell r="B283" t="str">
            <v>20113 · Southern Utilities limited</v>
          </cell>
          <cell r="C283">
            <v>0</v>
          </cell>
          <cell r="E283">
            <v>0</v>
          </cell>
          <cell r="H283">
            <v>0</v>
          </cell>
        </row>
        <row r="284">
          <cell r="B284" t="str">
            <v>20114 · Copier Repair</v>
          </cell>
          <cell r="C284">
            <v>0</v>
          </cell>
          <cell r="E284">
            <v>0</v>
          </cell>
          <cell r="H284">
            <v>0</v>
          </cell>
        </row>
        <row r="285">
          <cell r="B285" t="str">
            <v>20115 · Universal Enterprises pvt ltd</v>
          </cell>
          <cell r="C285">
            <v>0</v>
          </cell>
          <cell r="E285">
            <v>0</v>
          </cell>
          <cell r="H285">
            <v>0</v>
          </cell>
        </row>
        <row r="286">
          <cell r="B286" t="str">
            <v>20116 · Easy Meals</v>
          </cell>
          <cell r="C286">
            <v>0</v>
          </cell>
          <cell r="E286">
            <v>0</v>
          </cell>
          <cell r="H286">
            <v>0</v>
          </cell>
        </row>
        <row r="287">
          <cell r="B287" t="str">
            <v>20117 · Naaring</v>
          </cell>
          <cell r="C287">
            <v>0</v>
          </cell>
          <cell r="E287">
            <v>0</v>
          </cell>
          <cell r="H287">
            <v>0</v>
          </cell>
        </row>
        <row r="288">
          <cell r="B288" t="str">
            <v>20118 · Datavision Computers</v>
          </cell>
          <cell r="C288">
            <v>0</v>
          </cell>
          <cell r="E288">
            <v>0</v>
          </cell>
          <cell r="H288">
            <v>0</v>
          </cell>
        </row>
        <row r="289">
          <cell r="B289" t="str">
            <v>20119 · View Net Computers</v>
          </cell>
          <cell r="C289">
            <v>0</v>
          </cell>
          <cell r="E289">
            <v>0</v>
          </cell>
          <cell r="H289">
            <v>0</v>
          </cell>
        </row>
        <row r="290">
          <cell r="B290" t="str">
            <v>20220 · Riyan Pte ltd</v>
          </cell>
          <cell r="C290">
            <v>0</v>
          </cell>
          <cell r="E290">
            <v>0</v>
          </cell>
          <cell r="H290">
            <v>0</v>
          </cell>
        </row>
        <row r="291">
          <cell r="B291" t="str">
            <v>20221 · Nature Maldives Pvt Ltd</v>
          </cell>
          <cell r="C291">
            <v>0</v>
          </cell>
          <cell r="E291">
            <v>0</v>
          </cell>
          <cell r="H291">
            <v>0</v>
          </cell>
        </row>
        <row r="292">
          <cell r="B292" t="str">
            <v>20222 · Depot</v>
          </cell>
          <cell r="C292">
            <v>0</v>
          </cell>
          <cell r="E292">
            <v>0</v>
          </cell>
          <cell r="H292">
            <v>0</v>
          </cell>
        </row>
        <row r="293">
          <cell r="B293" t="str">
            <v>20223 · M Square</v>
          </cell>
          <cell r="C293">
            <v>0</v>
          </cell>
          <cell r="E293">
            <v>0</v>
          </cell>
          <cell r="H293">
            <v>0</v>
          </cell>
        </row>
        <row r="294">
          <cell r="B294" t="str">
            <v>20224 · Print me Copy &amp; Print Center</v>
          </cell>
          <cell r="C294">
            <v>0</v>
          </cell>
          <cell r="E294">
            <v>0</v>
          </cell>
          <cell r="H294">
            <v>0</v>
          </cell>
        </row>
        <row r="295">
          <cell r="B295" t="str">
            <v>20225 · Double E Investment</v>
          </cell>
          <cell r="C295">
            <v>0</v>
          </cell>
          <cell r="E295">
            <v>0</v>
          </cell>
          <cell r="H295">
            <v>0</v>
          </cell>
        </row>
        <row r="296">
          <cell r="B296" t="str">
            <v>20226 · Zebra Cross Pvt Ltd</v>
          </cell>
          <cell r="C296">
            <v>0</v>
          </cell>
          <cell r="E296">
            <v>0</v>
          </cell>
          <cell r="H296">
            <v>0</v>
          </cell>
        </row>
        <row r="297">
          <cell r="B297" t="str">
            <v>20227 · Ella Investments</v>
          </cell>
          <cell r="C297">
            <v>0</v>
          </cell>
          <cell r="E297">
            <v>0</v>
          </cell>
          <cell r="H297">
            <v>0</v>
          </cell>
        </row>
        <row r="298">
          <cell r="B298" t="str">
            <v>20228 · Ellipsis</v>
          </cell>
          <cell r="C298">
            <v>0</v>
          </cell>
          <cell r="E298">
            <v>0</v>
          </cell>
          <cell r="H298">
            <v>0</v>
          </cell>
        </row>
        <row r="299">
          <cell r="B299" t="str">
            <v>20229 · Orchid Holdings Pte Ltd</v>
          </cell>
          <cell r="C299">
            <v>0</v>
          </cell>
          <cell r="E299">
            <v>0</v>
          </cell>
          <cell r="H299">
            <v>0</v>
          </cell>
        </row>
        <row r="300">
          <cell r="B300" t="str">
            <v>20230 · Sirius Enterprises Pvt Ltd</v>
          </cell>
          <cell r="C300">
            <v>0</v>
          </cell>
          <cell r="E300">
            <v>0</v>
          </cell>
          <cell r="H300">
            <v>0</v>
          </cell>
        </row>
        <row r="301">
          <cell r="B301" t="str">
            <v>20231 · AH Brothers</v>
          </cell>
          <cell r="C301">
            <v>0</v>
          </cell>
          <cell r="E301">
            <v>0</v>
          </cell>
          <cell r="H301">
            <v>0</v>
          </cell>
        </row>
        <row r="302">
          <cell r="B302" t="str">
            <v>20232 · Donad Investments Pvt Ltd</v>
          </cell>
          <cell r="C302">
            <v>0</v>
          </cell>
          <cell r="E302">
            <v>0</v>
          </cell>
          <cell r="H302">
            <v>0</v>
          </cell>
        </row>
        <row r="303">
          <cell r="B303" t="str">
            <v>20233 · Bavana Construction Pte Ltd</v>
          </cell>
          <cell r="C303">
            <v>0</v>
          </cell>
          <cell r="E303">
            <v>0</v>
          </cell>
          <cell r="H303">
            <v>0</v>
          </cell>
        </row>
        <row r="304">
          <cell r="B304" t="str">
            <v>20234 · MVK Maldvives Pvt Ltd</v>
          </cell>
          <cell r="C304">
            <v>0</v>
          </cell>
          <cell r="E304">
            <v>0</v>
          </cell>
          <cell r="H304">
            <v>0</v>
          </cell>
        </row>
        <row r="305">
          <cell r="B305" t="str">
            <v>20235 · Bizgate Solutions</v>
          </cell>
          <cell r="C305">
            <v>0</v>
          </cell>
          <cell r="E305">
            <v>0</v>
          </cell>
          <cell r="H305">
            <v>0</v>
          </cell>
        </row>
        <row r="306">
          <cell r="B306" t="str">
            <v>20236 · Tennssor Holdings Pvt Ltd</v>
          </cell>
          <cell r="C306">
            <v>0</v>
          </cell>
          <cell r="E306">
            <v>0</v>
          </cell>
          <cell r="H306">
            <v>0</v>
          </cell>
        </row>
        <row r="307">
          <cell r="B307" t="str">
            <v>20237 · Tropical Island Holidays Pvt Lt</v>
          </cell>
          <cell r="C307">
            <v>0</v>
          </cell>
          <cell r="E307">
            <v>0</v>
          </cell>
          <cell r="H307">
            <v>0</v>
          </cell>
        </row>
        <row r="308">
          <cell r="B308" t="str">
            <v>20238 · Computer Plus</v>
          </cell>
          <cell r="C308">
            <v>0</v>
          </cell>
          <cell r="E308">
            <v>0</v>
          </cell>
          <cell r="H308">
            <v>0</v>
          </cell>
        </row>
        <row r="309">
          <cell r="B309" t="str">
            <v>20239 · Kinaareeaage Workshop</v>
          </cell>
          <cell r="C309">
            <v>0</v>
          </cell>
          <cell r="E309">
            <v>0</v>
          </cell>
          <cell r="H309">
            <v>0</v>
          </cell>
        </row>
        <row r="310">
          <cell r="B310" t="str">
            <v>20240 · Hiriya School</v>
          </cell>
          <cell r="C310">
            <v>0</v>
          </cell>
          <cell r="E310">
            <v>0</v>
          </cell>
          <cell r="H310">
            <v>0</v>
          </cell>
        </row>
        <row r="311">
          <cell r="B311" t="str">
            <v>20241 · Ismail Sameer</v>
          </cell>
          <cell r="C311">
            <v>0</v>
          </cell>
          <cell r="E311">
            <v>0</v>
          </cell>
          <cell r="H311">
            <v>0</v>
          </cell>
        </row>
        <row r="312">
          <cell r="B312" t="str">
            <v>20243 · Irfan Waheed</v>
          </cell>
          <cell r="C312">
            <v>0</v>
          </cell>
          <cell r="E312">
            <v>0</v>
          </cell>
          <cell r="H312">
            <v>0</v>
          </cell>
        </row>
        <row r="313">
          <cell r="B313" t="str">
            <v>20244 · Lola</v>
          </cell>
          <cell r="C313">
            <v>0</v>
          </cell>
          <cell r="E313">
            <v>0</v>
          </cell>
          <cell r="H313">
            <v>0</v>
          </cell>
        </row>
        <row r="314">
          <cell r="B314" t="str">
            <v>20245 · Ismail Rameez/Muli branch</v>
          </cell>
          <cell r="C314">
            <v>0</v>
          </cell>
          <cell r="E314">
            <v>1000</v>
          </cell>
          <cell r="H314">
            <v>-1000</v>
          </cell>
        </row>
        <row r="315">
          <cell r="B315" t="str">
            <v>20246 · Mulee Power House</v>
          </cell>
          <cell r="C315">
            <v>0</v>
          </cell>
          <cell r="E315">
            <v>0</v>
          </cell>
          <cell r="H315">
            <v>0</v>
          </cell>
        </row>
        <row r="316">
          <cell r="B316" t="str">
            <v>20247 · Raaveriya Restaurent</v>
          </cell>
          <cell r="C316">
            <v>0</v>
          </cell>
          <cell r="E316">
            <v>0</v>
          </cell>
          <cell r="H316">
            <v>0</v>
          </cell>
        </row>
        <row r="317">
          <cell r="B317" t="str">
            <v>20248 · M7 Print</v>
          </cell>
          <cell r="C317">
            <v>0</v>
          </cell>
          <cell r="E317">
            <v>0</v>
          </cell>
          <cell r="H317">
            <v>0</v>
          </cell>
        </row>
        <row r="318">
          <cell r="B318" t="str">
            <v>20250 · Le Cute</v>
          </cell>
          <cell r="C318">
            <v>0</v>
          </cell>
          <cell r="E318">
            <v>0</v>
          </cell>
          <cell r="H318">
            <v>0</v>
          </cell>
        </row>
        <row r="319">
          <cell r="B319" t="str">
            <v>20251 · Design Media</v>
          </cell>
          <cell r="C319">
            <v>0</v>
          </cell>
          <cell r="E319">
            <v>0</v>
          </cell>
          <cell r="H319">
            <v>0</v>
          </cell>
        </row>
        <row r="320">
          <cell r="B320" t="str">
            <v>20252 · Cyprea Pvt Ltd</v>
          </cell>
          <cell r="C320">
            <v>0</v>
          </cell>
          <cell r="E320">
            <v>0</v>
          </cell>
          <cell r="H320">
            <v>0</v>
          </cell>
        </row>
        <row r="321">
          <cell r="B321" t="str">
            <v>20253 · Maizan Electronics Pvt Ltd</v>
          </cell>
          <cell r="C321">
            <v>0</v>
          </cell>
          <cell r="E321">
            <v>0</v>
          </cell>
          <cell r="H321">
            <v>0</v>
          </cell>
        </row>
        <row r="322">
          <cell r="B322" t="str">
            <v>20254 · Sign Mart Pvt Ltd</v>
          </cell>
          <cell r="C322">
            <v>0</v>
          </cell>
          <cell r="E322">
            <v>0</v>
          </cell>
          <cell r="H322">
            <v>0</v>
          </cell>
        </row>
        <row r="323">
          <cell r="B323" t="str">
            <v>20255 · f8 Professional Photography</v>
          </cell>
          <cell r="C323">
            <v>0</v>
          </cell>
          <cell r="E323">
            <v>0</v>
          </cell>
          <cell r="H323">
            <v>0</v>
          </cell>
        </row>
        <row r="324">
          <cell r="B324" t="str">
            <v>20256 · Shellbeans</v>
          </cell>
          <cell r="C324">
            <v>0</v>
          </cell>
          <cell r="E324">
            <v>0</v>
          </cell>
          <cell r="H324">
            <v>0</v>
          </cell>
        </row>
        <row r="325">
          <cell r="B325" t="str">
            <v>20257 · Buruzu Investment pvt ltd</v>
          </cell>
          <cell r="C325">
            <v>0</v>
          </cell>
          <cell r="E325">
            <v>0</v>
          </cell>
          <cell r="H325">
            <v>0</v>
          </cell>
        </row>
        <row r="326">
          <cell r="B326" t="str">
            <v>20258 · Inova Pvt Ltd</v>
          </cell>
          <cell r="C326">
            <v>0</v>
          </cell>
          <cell r="E326">
            <v>0</v>
          </cell>
          <cell r="H326">
            <v>0</v>
          </cell>
        </row>
        <row r="327">
          <cell r="B327" t="str">
            <v>20259 · Sunfront Pvt Ltd</v>
          </cell>
          <cell r="C327">
            <v>0</v>
          </cell>
          <cell r="E327">
            <v>0</v>
          </cell>
          <cell r="H327">
            <v>0</v>
          </cell>
        </row>
        <row r="328">
          <cell r="B328" t="str">
            <v>20260 · Traders Hotel Male Pvt ltd</v>
          </cell>
          <cell r="C328">
            <v>0</v>
          </cell>
          <cell r="E328">
            <v>0</v>
          </cell>
          <cell r="H328">
            <v>0</v>
          </cell>
        </row>
        <row r="329">
          <cell r="B329" t="str">
            <v>20261 · Procure Plus</v>
          </cell>
          <cell r="C329">
            <v>0</v>
          </cell>
          <cell r="E329">
            <v>0</v>
          </cell>
          <cell r="H329">
            <v>0</v>
          </cell>
        </row>
        <row r="330">
          <cell r="B330" t="str">
            <v>20262 · Maldives Post Limited</v>
          </cell>
          <cell r="C330">
            <v>0</v>
          </cell>
          <cell r="E330">
            <v>0</v>
          </cell>
          <cell r="H330">
            <v>0</v>
          </cell>
        </row>
        <row r="331">
          <cell r="B331" t="str">
            <v>20263 · Salsa investment</v>
          </cell>
          <cell r="C331">
            <v>0</v>
          </cell>
          <cell r="E331">
            <v>0</v>
          </cell>
          <cell r="H331">
            <v>0</v>
          </cell>
        </row>
        <row r="332">
          <cell r="B332" t="str">
            <v>20264 · Afaami Maldives pvt ltd</v>
          </cell>
          <cell r="C332">
            <v>0</v>
          </cell>
          <cell r="E332">
            <v>49817.5</v>
          </cell>
          <cell r="H332">
            <v>-49817.5</v>
          </cell>
        </row>
        <row r="333">
          <cell r="B333" t="str">
            <v>20265 · Think Associates Pvt Ltd</v>
          </cell>
          <cell r="C333">
            <v>0</v>
          </cell>
          <cell r="E333">
            <v>0</v>
          </cell>
          <cell r="H333">
            <v>0</v>
          </cell>
        </row>
        <row r="334">
          <cell r="B334" t="str">
            <v>20266 · Deige Private limited</v>
          </cell>
          <cell r="C334">
            <v>0</v>
          </cell>
          <cell r="E334">
            <v>0</v>
          </cell>
          <cell r="H334">
            <v>0</v>
          </cell>
        </row>
        <row r="335">
          <cell r="B335" t="str">
            <v>20267 · Cyprea Hotels &amp; Travels pvt ltd</v>
          </cell>
          <cell r="C335">
            <v>0</v>
          </cell>
          <cell r="E335">
            <v>0</v>
          </cell>
          <cell r="H335">
            <v>0</v>
          </cell>
        </row>
        <row r="336">
          <cell r="B336" t="str">
            <v>20268 · Megatek</v>
          </cell>
          <cell r="C336">
            <v>0</v>
          </cell>
          <cell r="E336">
            <v>0</v>
          </cell>
          <cell r="H336">
            <v>0</v>
          </cell>
        </row>
        <row r="337">
          <cell r="B337" t="str">
            <v>20270 · Loamaafaanu Print</v>
          </cell>
          <cell r="C337">
            <v>0</v>
          </cell>
          <cell r="E337">
            <v>114480</v>
          </cell>
          <cell r="H337">
            <v>-114480</v>
          </cell>
        </row>
        <row r="338">
          <cell r="B338" t="str">
            <v>20271 · MRC Mulee Branch</v>
          </cell>
          <cell r="C338">
            <v>0</v>
          </cell>
          <cell r="E338">
            <v>2989</v>
          </cell>
          <cell r="H338">
            <v>-2989</v>
          </cell>
        </row>
        <row r="339">
          <cell r="H339">
            <v>0</v>
          </cell>
        </row>
        <row r="340">
          <cell r="B340" t="str">
            <v>2200 · Payable - Employee</v>
          </cell>
          <cell r="C340">
            <v>0</v>
          </cell>
          <cell r="E340">
            <v>48443.72</v>
          </cell>
          <cell r="H340">
            <v>-48443.72</v>
          </cell>
        </row>
        <row r="341">
          <cell r="B341" t="str">
            <v>2201 · Payroll Liabilities</v>
          </cell>
          <cell r="C341">
            <v>0</v>
          </cell>
          <cell r="E341">
            <v>0</v>
          </cell>
          <cell r="H341">
            <v>0</v>
          </cell>
        </row>
        <row r="342">
          <cell r="B342" t="str">
            <v>2600 · Advance - Membership Fee</v>
          </cell>
          <cell r="C342">
            <v>0</v>
          </cell>
          <cell r="E342">
            <v>3930</v>
          </cell>
          <cell r="H342">
            <v>-3930</v>
          </cell>
        </row>
        <row r="343">
          <cell r="B343" t="str">
            <v>2810 · IFRC Working Advance</v>
          </cell>
          <cell r="C343">
            <v>0</v>
          </cell>
          <cell r="E343">
            <v>232414.45</v>
          </cell>
          <cell r="H343">
            <v>-232414.45</v>
          </cell>
        </row>
        <row r="344">
          <cell r="B344" t="str">
            <v>2811 · AMCROSS WA - AHMED SHIFAZ</v>
          </cell>
          <cell r="C344">
            <v>0</v>
          </cell>
          <cell r="E344">
            <v>0</v>
          </cell>
          <cell r="H344">
            <v>0</v>
          </cell>
        </row>
        <row r="345">
          <cell r="B345" t="str">
            <v>2812 · CBDRR Project</v>
          </cell>
          <cell r="C345">
            <v>0</v>
          </cell>
          <cell r="E345">
            <v>299427.61</v>
          </cell>
          <cell r="H345">
            <v>-299427.61</v>
          </cell>
        </row>
        <row r="346">
          <cell r="B346" t="str">
            <v>2813 · CECB Project</v>
          </cell>
          <cell r="C346">
            <v>0</v>
          </cell>
          <cell r="E346">
            <v>31169.99</v>
          </cell>
          <cell r="H346">
            <v>-31169.99</v>
          </cell>
        </row>
        <row r="347">
          <cell r="B347" t="str">
            <v>2814 · ICRC Project</v>
          </cell>
          <cell r="C347">
            <v>0</v>
          </cell>
          <cell r="E347">
            <v>500.63</v>
          </cell>
          <cell r="H347">
            <v>-500.63</v>
          </cell>
        </row>
        <row r="348">
          <cell r="B348" t="str">
            <v>2815 · WHO-Development of EMS</v>
          </cell>
          <cell r="C348">
            <v>0</v>
          </cell>
          <cell r="E348">
            <v>0</v>
          </cell>
          <cell r="H348">
            <v>0</v>
          </cell>
        </row>
        <row r="349">
          <cell r="B349" t="str">
            <v>2816 · German Red Cross</v>
          </cell>
          <cell r="C349">
            <v>0</v>
          </cell>
          <cell r="E349">
            <v>2859.34</v>
          </cell>
          <cell r="H349">
            <v>-2859.34</v>
          </cell>
        </row>
        <row r="350">
          <cell r="B350" t="str">
            <v>2817 · MRC_Give back to Japan Fund</v>
          </cell>
          <cell r="C350">
            <v>0</v>
          </cell>
          <cell r="E350">
            <v>0</v>
          </cell>
          <cell r="H350">
            <v>0</v>
          </cell>
        </row>
        <row r="351">
          <cell r="B351" t="str">
            <v>2818 · Chinese Red Cross</v>
          </cell>
          <cell r="C351">
            <v>0</v>
          </cell>
          <cell r="E351">
            <v>28.38</v>
          </cell>
          <cell r="H351">
            <v>-28.38</v>
          </cell>
        </row>
        <row r="352">
          <cell r="B352" t="str">
            <v>2819 · Canadian Fund for LI</v>
          </cell>
          <cell r="C352">
            <v>0</v>
          </cell>
          <cell r="E352">
            <v>5808.24</v>
          </cell>
          <cell r="H352">
            <v>-5808.24</v>
          </cell>
        </row>
        <row r="353">
          <cell r="B353" t="str">
            <v>2820 · CRC-Violence Prevention Project</v>
          </cell>
          <cell r="C353">
            <v>0</v>
          </cell>
          <cell r="E353">
            <v>176096.97</v>
          </cell>
          <cell r="H353">
            <v>-176096.97</v>
          </cell>
        </row>
        <row r="354">
          <cell r="B354" t="str">
            <v>2821 · WA NS</v>
          </cell>
          <cell r="C354">
            <v>0</v>
          </cell>
          <cell r="E354">
            <v>0</v>
          </cell>
          <cell r="H354">
            <v>0</v>
          </cell>
        </row>
        <row r="355">
          <cell r="B355" t="str">
            <v>2822 · ICRC</v>
          </cell>
          <cell r="C355">
            <v>0</v>
          </cell>
          <cell r="E355">
            <v>24457.89</v>
          </cell>
          <cell r="H355">
            <v>-24457.89</v>
          </cell>
        </row>
        <row r="356">
          <cell r="B356" t="str">
            <v>2823 · ARC-YHWB Project</v>
          </cell>
          <cell r="C356">
            <v>0</v>
          </cell>
          <cell r="E356">
            <v>162357.26</v>
          </cell>
          <cell r="H356">
            <v>-162357.26</v>
          </cell>
        </row>
        <row r="357">
          <cell r="B357" t="str">
            <v>2824 · Inst.Org.Deve.P</v>
          </cell>
          <cell r="C357">
            <v>0</v>
          </cell>
          <cell r="E357">
            <v>112004.77</v>
          </cell>
          <cell r="H357">
            <v>-112004.77</v>
          </cell>
        </row>
        <row r="358">
          <cell r="B358" t="str">
            <v>2825 · SingaporeRC-CFA Project</v>
          </cell>
          <cell r="C358">
            <v>0</v>
          </cell>
          <cell r="E358">
            <v>2201620.58</v>
          </cell>
          <cell r="H358">
            <v>-2201620.58</v>
          </cell>
        </row>
        <row r="359">
          <cell r="B359" t="str">
            <v>2826 · SARD WA</v>
          </cell>
          <cell r="C359">
            <v>0</v>
          </cell>
          <cell r="E359">
            <v>93356.83</v>
          </cell>
          <cell r="H359">
            <v>-93356.83</v>
          </cell>
        </row>
        <row r="360">
          <cell r="H360">
            <v>0</v>
          </cell>
        </row>
        <row r="361">
          <cell r="B361" t="str">
            <v>3100` · Un Earmarked Funds</v>
          </cell>
          <cell r="C361">
            <v>0</v>
          </cell>
          <cell r="E361">
            <v>75000</v>
          </cell>
          <cell r="H361">
            <v>-75000</v>
          </cell>
        </row>
        <row r="362">
          <cell r="B362" t="str">
            <v>3150 · Retain Surplus</v>
          </cell>
          <cell r="C362">
            <v>0</v>
          </cell>
          <cell r="E362">
            <v>11089.56</v>
          </cell>
          <cell r="H362">
            <v>-11089.56</v>
          </cell>
        </row>
        <row r="363">
          <cell r="B363" t="str">
            <v>32000 · Unrestricted Net Assets</v>
          </cell>
          <cell r="C363">
            <v>0</v>
          </cell>
          <cell r="E363">
            <v>849871.23</v>
          </cell>
          <cell r="H363">
            <v>-849871.23</v>
          </cell>
        </row>
        <row r="365">
          <cell r="B365" t="str">
            <v>4110 · Membership Fee - Individual</v>
          </cell>
          <cell r="C365">
            <v>0</v>
          </cell>
          <cell r="E365">
            <v>27845</v>
          </cell>
          <cell r="H365">
            <v>-27845</v>
          </cell>
        </row>
        <row r="366">
          <cell r="B366" t="str">
            <v>4120 · Membership Fee - Corporate</v>
          </cell>
          <cell r="C366">
            <v>0</v>
          </cell>
          <cell r="E366">
            <v>50000</v>
          </cell>
          <cell r="H366">
            <v>-50000</v>
          </cell>
        </row>
        <row r="367">
          <cell r="B367" t="str">
            <v>4210 · Donations - In Kind</v>
          </cell>
          <cell r="H367">
            <v>0</v>
          </cell>
        </row>
        <row r="368">
          <cell r="B368" t="str">
            <v>4220 · Donations - Boxes</v>
          </cell>
          <cell r="C368">
            <v>0</v>
          </cell>
          <cell r="E368">
            <v>65695.649999999994</v>
          </cell>
          <cell r="H368">
            <v>-65695.649999999994</v>
          </cell>
        </row>
        <row r="369">
          <cell r="B369" t="str">
            <v>4231 · Donations Finance - IFRC</v>
          </cell>
          <cell r="C369">
            <v>0</v>
          </cell>
          <cell r="E369">
            <v>6231071.1500000004</v>
          </cell>
          <cell r="H369">
            <v>-6231071.1500000004</v>
          </cell>
        </row>
        <row r="370">
          <cell r="B370" t="str">
            <v>4232 · Donations-Swiss (CECB) Project</v>
          </cell>
          <cell r="C370">
            <v>0</v>
          </cell>
          <cell r="E370">
            <v>219099.27</v>
          </cell>
          <cell r="H370">
            <v>-219099.27</v>
          </cell>
        </row>
        <row r="371">
          <cell r="B371" t="str">
            <v>4233 · Donations-CRC (CBDRR Project)</v>
          </cell>
          <cell r="C371">
            <v>0</v>
          </cell>
          <cell r="E371">
            <v>2656692.09</v>
          </cell>
          <cell r="H371">
            <v>-2656692.09</v>
          </cell>
        </row>
        <row r="372">
          <cell r="B372" t="str">
            <v>4234 · Donations -AMCROSS (A.Shifaz)</v>
          </cell>
          <cell r="H372">
            <v>0</v>
          </cell>
        </row>
        <row r="373">
          <cell r="B373" t="str">
            <v>4235 · ICRC Project</v>
          </cell>
          <cell r="H373">
            <v>0</v>
          </cell>
        </row>
        <row r="374">
          <cell r="B374" t="str">
            <v>4236 · WHO- Development of EMS</v>
          </cell>
          <cell r="C374">
            <v>1670.4</v>
          </cell>
          <cell r="E374">
            <v>0</v>
          </cell>
          <cell r="H374">
            <v>1670.4</v>
          </cell>
        </row>
        <row r="375">
          <cell r="B375" t="str">
            <v>4237 · Dontaions - Other Red Cross NS</v>
          </cell>
          <cell r="C375">
            <v>0</v>
          </cell>
          <cell r="E375">
            <v>10695</v>
          </cell>
          <cell r="H375">
            <v>-10695</v>
          </cell>
        </row>
        <row r="376">
          <cell r="B376" t="str">
            <v>4239 · German Red Cross</v>
          </cell>
          <cell r="H376">
            <v>0</v>
          </cell>
        </row>
        <row r="377">
          <cell r="B377" t="str">
            <v>4240 · Chinese RC</v>
          </cell>
          <cell r="C377">
            <v>0</v>
          </cell>
          <cell r="E377">
            <v>1503803.17</v>
          </cell>
          <cell r="H377">
            <v>-1503803.17</v>
          </cell>
        </row>
        <row r="378">
          <cell r="B378" t="str">
            <v>4241 · Canada Fund for LI</v>
          </cell>
          <cell r="C378">
            <v>0</v>
          </cell>
          <cell r="E378">
            <v>77130.759999999995</v>
          </cell>
          <cell r="H378">
            <v>-77130.759999999995</v>
          </cell>
        </row>
        <row r="379">
          <cell r="B379" t="str">
            <v>4242 · CRC-VP Project</v>
          </cell>
          <cell r="C379">
            <v>0</v>
          </cell>
          <cell r="E379">
            <v>915100.85</v>
          </cell>
          <cell r="H379">
            <v>-915100.85</v>
          </cell>
        </row>
        <row r="380">
          <cell r="B380" t="str">
            <v>4243 · ICRC</v>
          </cell>
          <cell r="C380">
            <v>0</v>
          </cell>
          <cell r="E380">
            <v>588907.11</v>
          </cell>
          <cell r="H380">
            <v>-588907.11</v>
          </cell>
        </row>
        <row r="381">
          <cell r="B381" t="str">
            <v>4244 · ARC-YHWB Project</v>
          </cell>
          <cell r="C381">
            <v>0</v>
          </cell>
          <cell r="E381">
            <v>209969.74</v>
          </cell>
          <cell r="H381">
            <v>-209969.74</v>
          </cell>
        </row>
        <row r="382">
          <cell r="B382" t="str">
            <v>4245 · Inst.Org dev.P</v>
          </cell>
          <cell r="C382">
            <v>0</v>
          </cell>
          <cell r="E382">
            <v>526004.32999999996</v>
          </cell>
          <cell r="H382">
            <v>-526004.32999999996</v>
          </cell>
        </row>
        <row r="383">
          <cell r="B383" t="str">
            <v>4246 · SARD WA</v>
          </cell>
          <cell r="C383">
            <v>0</v>
          </cell>
          <cell r="E383">
            <v>254363.67</v>
          </cell>
          <cell r="H383">
            <v>-254363.67</v>
          </cell>
        </row>
        <row r="384">
          <cell r="B384" t="str">
            <v>4247 · SingRC-CFA Project</v>
          </cell>
          <cell r="C384">
            <v>0</v>
          </cell>
          <cell r="E384">
            <v>431854.42</v>
          </cell>
          <cell r="H384">
            <v>-431854.42</v>
          </cell>
        </row>
        <row r="385">
          <cell r="B385" t="str">
            <v>4261 · Donations - Working Adv staff</v>
          </cell>
          <cell r="C385">
            <v>0</v>
          </cell>
          <cell r="E385">
            <v>5.28</v>
          </cell>
          <cell r="H385">
            <v>-5.28</v>
          </cell>
        </row>
        <row r="386">
          <cell r="B386" t="str">
            <v>4262 · Dontations - Event sponsers</v>
          </cell>
          <cell r="H386">
            <v>0</v>
          </cell>
        </row>
        <row r="387">
          <cell r="B387" t="str">
            <v>4263 · Donations - other</v>
          </cell>
          <cell r="C387">
            <v>0</v>
          </cell>
          <cell r="E387">
            <v>99017.24</v>
          </cell>
          <cell r="H387">
            <v>-99017.24</v>
          </cell>
        </row>
        <row r="388">
          <cell r="B388" t="str">
            <v>4264 · Donations - Individuals</v>
          </cell>
          <cell r="C388">
            <v>0</v>
          </cell>
          <cell r="E388">
            <v>100</v>
          </cell>
          <cell r="H388">
            <v>-100</v>
          </cell>
        </row>
        <row r="389">
          <cell r="B389" t="str">
            <v>4265 · Dontations -Fund raising events</v>
          </cell>
          <cell r="C389">
            <v>0</v>
          </cell>
          <cell r="E389">
            <v>2431</v>
          </cell>
          <cell r="H389">
            <v>-2431</v>
          </cell>
        </row>
        <row r="390">
          <cell r="B390" t="str">
            <v>4410 · Disposal - Non - Current Asset</v>
          </cell>
          <cell r="H390">
            <v>0</v>
          </cell>
        </row>
        <row r="391">
          <cell r="B391" t="str">
            <v>4510 · Service - Commercial First Aid</v>
          </cell>
          <cell r="C391">
            <v>0</v>
          </cell>
          <cell r="E391">
            <v>705030</v>
          </cell>
          <cell r="H391">
            <v>-705030</v>
          </cell>
        </row>
        <row r="392">
          <cell r="B392" t="str">
            <v>4599 · Sale - Other</v>
          </cell>
          <cell r="C392">
            <v>0</v>
          </cell>
          <cell r="E392">
            <v>1600</v>
          </cell>
          <cell r="H392">
            <v>-1600</v>
          </cell>
        </row>
        <row r="393">
          <cell r="B393" t="str">
            <v>4630 · Interest - SBI - MRF</v>
          </cell>
          <cell r="C393">
            <v>0</v>
          </cell>
          <cell r="E393">
            <v>9145.61</v>
          </cell>
          <cell r="H393">
            <v>-9145.61</v>
          </cell>
        </row>
        <row r="394">
          <cell r="B394" t="str">
            <v>4640 · Interest SBI - USD</v>
          </cell>
          <cell r="C394">
            <v>0</v>
          </cell>
          <cell r="E394">
            <v>11147.85</v>
          </cell>
          <cell r="H394">
            <v>-11147.85</v>
          </cell>
        </row>
        <row r="395">
          <cell r="B395" t="str">
            <v>4720 · Rental Income</v>
          </cell>
          <cell r="C395">
            <v>0</v>
          </cell>
          <cell r="E395">
            <v>26000</v>
          </cell>
          <cell r="H395">
            <v>-26000</v>
          </cell>
        </row>
        <row r="396">
          <cell r="B396" t="str">
            <v>4760 · Forex Gains</v>
          </cell>
          <cell r="C396">
            <v>0</v>
          </cell>
          <cell r="E396">
            <v>79522.78</v>
          </cell>
          <cell r="H396">
            <v>-79522.78</v>
          </cell>
        </row>
        <row r="397">
          <cell r="B397" t="str">
            <v>4761 · Forex Gain-MRC</v>
          </cell>
          <cell r="C397">
            <v>0</v>
          </cell>
          <cell r="E397">
            <v>123338</v>
          </cell>
          <cell r="H397">
            <v>-123338</v>
          </cell>
        </row>
        <row r="398">
          <cell r="B398" t="str">
            <v>4770 · AMCR-Destroying HR&amp;Fin files</v>
          </cell>
          <cell r="H398">
            <v>0</v>
          </cell>
        </row>
        <row r="399">
          <cell r="B399" t="str">
            <v>4780 · Rental Vehicle</v>
          </cell>
          <cell r="C399">
            <v>0</v>
          </cell>
          <cell r="E399">
            <v>23160</v>
          </cell>
          <cell r="H399">
            <v>-23160</v>
          </cell>
        </row>
        <row r="400">
          <cell r="B400" t="str">
            <v>4801 · CECB Project</v>
          </cell>
          <cell r="H400">
            <v>0</v>
          </cell>
        </row>
        <row r="401">
          <cell r="B401" t="str">
            <v>4802 · CBDRR Project</v>
          </cell>
          <cell r="C401">
            <v>0</v>
          </cell>
          <cell r="E401">
            <v>204524.69</v>
          </cell>
          <cell r="H401">
            <v>-204524.69</v>
          </cell>
        </row>
        <row r="402">
          <cell r="B402" t="str">
            <v>4804 · VP Project</v>
          </cell>
          <cell r="C402">
            <v>0</v>
          </cell>
          <cell r="E402">
            <v>71096.33</v>
          </cell>
          <cell r="H402">
            <v>-71096.33</v>
          </cell>
        </row>
        <row r="403">
          <cell r="B403" t="str">
            <v>5300 · Supplies - Wat &amp; San</v>
          </cell>
          <cell r="C403">
            <v>88419.66</v>
          </cell>
          <cell r="E403">
            <v>0</v>
          </cell>
          <cell r="H403">
            <v>88419.66</v>
          </cell>
        </row>
        <row r="404">
          <cell r="B404" t="str">
            <v>5400 · Supplies - Medical &amp; First Aid</v>
          </cell>
          <cell r="C404">
            <v>177209.60000000001</v>
          </cell>
          <cell r="E404">
            <v>0</v>
          </cell>
          <cell r="H404">
            <v>177209.60000000001</v>
          </cell>
        </row>
        <row r="405">
          <cell r="B405" t="str">
            <v>4803 · GRC Project</v>
          </cell>
          <cell r="H405">
            <v>0</v>
          </cell>
        </row>
        <row r="407">
          <cell r="B407" t="str">
            <v>5930 · Distribution - Trans &amp; Vehicle</v>
          </cell>
          <cell r="C407">
            <v>28660.35</v>
          </cell>
          <cell r="E407">
            <v>0</v>
          </cell>
          <cell r="H407">
            <v>28660.35</v>
          </cell>
        </row>
        <row r="408">
          <cell r="B408" t="str">
            <v>6601 · Staff Salary</v>
          </cell>
          <cell r="C408">
            <v>4467224.25</v>
          </cell>
          <cell r="E408">
            <v>0</v>
          </cell>
          <cell r="H408">
            <v>4467224.25</v>
          </cell>
        </row>
        <row r="409">
          <cell r="B409" t="str">
            <v>6602 · Staff - Salary &amp; Benefit</v>
          </cell>
          <cell r="C409">
            <v>225538.53</v>
          </cell>
          <cell r="E409">
            <v>0</v>
          </cell>
          <cell r="H409">
            <v>225538.53</v>
          </cell>
        </row>
        <row r="410">
          <cell r="B410" t="str">
            <v>6606 · Staff - Incentives Volunteers</v>
          </cell>
          <cell r="H410">
            <v>0</v>
          </cell>
        </row>
        <row r="411">
          <cell r="B411" t="str">
            <v>6611 · Staff - Social Charges and Taxe</v>
          </cell>
          <cell r="C411">
            <v>290272.26</v>
          </cell>
          <cell r="E411">
            <v>0</v>
          </cell>
          <cell r="H411">
            <v>290272.26</v>
          </cell>
        </row>
        <row r="412">
          <cell r="B412" t="str">
            <v>6614 · Staff - Per Diem</v>
          </cell>
          <cell r="H412">
            <v>0</v>
          </cell>
        </row>
        <row r="413">
          <cell r="B413" t="str">
            <v>6616 · Staff - Hotel Accomodation</v>
          </cell>
          <cell r="H413">
            <v>0</v>
          </cell>
        </row>
        <row r="414">
          <cell r="B414" t="str">
            <v>66900 · Reconciliation Discrepancies</v>
          </cell>
          <cell r="C414">
            <v>0</v>
          </cell>
          <cell r="E414">
            <v>0</v>
          </cell>
          <cell r="H414">
            <v>0</v>
          </cell>
        </row>
        <row r="415">
          <cell r="B415" t="str">
            <v>6702 · Consultant - Contract Fee</v>
          </cell>
          <cell r="H415">
            <v>0</v>
          </cell>
        </row>
        <row r="416">
          <cell r="B416" t="str">
            <v>6703 · Consultant - Per diem</v>
          </cell>
          <cell r="C416">
            <v>63000</v>
          </cell>
          <cell r="E416">
            <v>0</v>
          </cell>
          <cell r="H416">
            <v>63000</v>
          </cell>
        </row>
        <row r="417">
          <cell r="B417" t="str">
            <v>6704 · Consultant - Travel Expenditure</v>
          </cell>
          <cell r="H417">
            <v>0</v>
          </cell>
        </row>
        <row r="418">
          <cell r="B418" t="str">
            <v>6705 · Consultant - Accomodation</v>
          </cell>
          <cell r="C418">
            <v>1050</v>
          </cell>
          <cell r="E418">
            <v>0</v>
          </cell>
          <cell r="H418">
            <v>1050</v>
          </cell>
        </row>
        <row r="419">
          <cell r="B419" t="str">
            <v>6801 · W/S Federation Organised</v>
          </cell>
          <cell r="C419">
            <v>5358797.88</v>
          </cell>
          <cell r="E419">
            <v>0</v>
          </cell>
          <cell r="H419">
            <v>5358797.88</v>
          </cell>
        </row>
        <row r="420">
          <cell r="B420" t="str">
            <v>6804 · W/S Training Training Material</v>
          </cell>
          <cell r="C420">
            <v>516473.91</v>
          </cell>
          <cell r="E420">
            <v>0</v>
          </cell>
          <cell r="H420">
            <v>516473.91</v>
          </cell>
        </row>
        <row r="421">
          <cell r="B421" t="str">
            <v>6805 · W/S Training Facilitators Fee</v>
          </cell>
          <cell r="C421">
            <v>1000</v>
          </cell>
          <cell r="E421">
            <v>0</v>
          </cell>
          <cell r="H421">
            <v>1000</v>
          </cell>
        </row>
        <row r="422">
          <cell r="B422" t="str">
            <v>7001 · Travel - International</v>
          </cell>
          <cell r="C422">
            <v>332462.90000000002</v>
          </cell>
          <cell r="E422">
            <v>0</v>
          </cell>
          <cell r="H422">
            <v>332462.90000000002</v>
          </cell>
        </row>
        <row r="423">
          <cell r="B423" t="str">
            <v>7004 · Travel - Local</v>
          </cell>
          <cell r="C423">
            <v>45106.89</v>
          </cell>
          <cell r="E423">
            <v>0</v>
          </cell>
          <cell r="H423">
            <v>45106.89</v>
          </cell>
        </row>
        <row r="424">
          <cell r="B424" t="str">
            <v>7005 · Travel - Travel Visas</v>
          </cell>
          <cell r="C424">
            <v>2468</v>
          </cell>
          <cell r="E424">
            <v>0</v>
          </cell>
          <cell r="H424">
            <v>2468</v>
          </cell>
        </row>
        <row r="425">
          <cell r="B425" t="str">
            <v>7007 · Travel - Excess Baggage</v>
          </cell>
          <cell r="H425">
            <v>0</v>
          </cell>
        </row>
        <row r="426">
          <cell r="B426" t="str">
            <v>7015 · Travel - Travel Insurance</v>
          </cell>
          <cell r="C426">
            <v>29897.72</v>
          </cell>
          <cell r="E426">
            <v>0</v>
          </cell>
          <cell r="H426">
            <v>29897.72</v>
          </cell>
        </row>
        <row r="427">
          <cell r="B427" t="str">
            <v>7101 · Publishing</v>
          </cell>
          <cell r="C427">
            <v>202894.09</v>
          </cell>
          <cell r="E427">
            <v>0</v>
          </cell>
          <cell r="H427">
            <v>202894.09</v>
          </cell>
        </row>
        <row r="428">
          <cell r="B428" t="str">
            <v>7104 · Publishing - Translation</v>
          </cell>
          <cell r="C428">
            <v>15440</v>
          </cell>
          <cell r="E428">
            <v>0</v>
          </cell>
          <cell r="H428">
            <v>15440</v>
          </cell>
        </row>
        <row r="429">
          <cell r="B429" t="str">
            <v>7105 · Publishing - Layout</v>
          </cell>
          <cell r="H429">
            <v>0</v>
          </cell>
        </row>
        <row r="430">
          <cell r="B430" t="str">
            <v>7106 · Publishing - Photo Labs</v>
          </cell>
          <cell r="C430">
            <v>5000</v>
          </cell>
          <cell r="E430">
            <v>0</v>
          </cell>
          <cell r="H430">
            <v>5000</v>
          </cell>
        </row>
        <row r="431">
          <cell r="B431" t="str">
            <v>7107 · Publishing - Printing</v>
          </cell>
          <cell r="C431">
            <v>270268.92</v>
          </cell>
          <cell r="E431">
            <v>0</v>
          </cell>
          <cell r="H431">
            <v>270268.92</v>
          </cell>
        </row>
        <row r="432">
          <cell r="B432" t="str">
            <v>7108 · Publishing - Design</v>
          </cell>
          <cell r="C432">
            <v>74253</v>
          </cell>
          <cell r="E432">
            <v>0</v>
          </cell>
          <cell r="H432">
            <v>74253</v>
          </cell>
        </row>
        <row r="433">
          <cell r="B433" t="str">
            <v>7110 · Publishing CD / DVD Product</v>
          </cell>
          <cell r="H433">
            <v>0</v>
          </cell>
        </row>
        <row r="434">
          <cell r="B434" t="str">
            <v>7121 · PR Activity - PR Activs - Event</v>
          </cell>
          <cell r="C434">
            <v>268044.83</v>
          </cell>
          <cell r="E434">
            <v>0</v>
          </cell>
          <cell r="H434">
            <v>268044.83</v>
          </cell>
        </row>
        <row r="435">
          <cell r="B435" t="str">
            <v>7122 · PR Activity  PR Activs Material</v>
          </cell>
          <cell r="C435">
            <v>51940</v>
          </cell>
          <cell r="E435">
            <v>0</v>
          </cell>
          <cell r="H435">
            <v>51940</v>
          </cell>
        </row>
        <row r="436">
          <cell r="B436" t="str">
            <v>7123 · PR Activity -Representation Exp</v>
          </cell>
          <cell r="H436">
            <v>0</v>
          </cell>
        </row>
        <row r="437">
          <cell r="B437" t="str">
            <v>7131 · PR Activity - Publicity (Flag)</v>
          </cell>
          <cell r="H437">
            <v>0</v>
          </cell>
        </row>
        <row r="438">
          <cell r="B438" t="str">
            <v>7155 · Audio Visual - Audio Material</v>
          </cell>
          <cell r="C438">
            <v>27110.5</v>
          </cell>
          <cell r="E438">
            <v>0</v>
          </cell>
          <cell r="H438">
            <v>27110.5</v>
          </cell>
        </row>
        <row r="439">
          <cell r="B439" t="str">
            <v>7299 · Information - Core Alloc. Infor</v>
          </cell>
          <cell r="H439">
            <v>0</v>
          </cell>
        </row>
        <row r="440">
          <cell r="B440" t="str">
            <v>7301 · Office Costs - Stationary</v>
          </cell>
          <cell r="C440">
            <v>216590.11</v>
          </cell>
          <cell r="E440">
            <v>0</v>
          </cell>
          <cell r="H440">
            <v>216590.11</v>
          </cell>
        </row>
        <row r="441">
          <cell r="B441" t="str">
            <v>7309 · Office costs - Office Equipment</v>
          </cell>
          <cell r="C441">
            <v>31460.46</v>
          </cell>
          <cell r="E441">
            <v>0</v>
          </cell>
          <cell r="H441">
            <v>31460.46</v>
          </cell>
        </row>
        <row r="442">
          <cell r="B442" t="str">
            <v>7321 · Office Cost - Office Rental</v>
          </cell>
          <cell r="C442">
            <v>1208548.46</v>
          </cell>
          <cell r="E442">
            <v>0</v>
          </cell>
          <cell r="H442">
            <v>1208548.46</v>
          </cell>
        </row>
        <row r="443">
          <cell r="B443" t="str">
            <v>7322 · Office cost - Building Maintena</v>
          </cell>
          <cell r="C443">
            <v>44154.78</v>
          </cell>
          <cell r="E443">
            <v>0</v>
          </cell>
          <cell r="H443">
            <v>44154.78</v>
          </cell>
        </row>
        <row r="444">
          <cell r="B444" t="str">
            <v>7324 · Office Cost - Cleaning</v>
          </cell>
          <cell r="C444">
            <v>54400</v>
          </cell>
          <cell r="E444">
            <v>0</v>
          </cell>
          <cell r="H444">
            <v>54400</v>
          </cell>
        </row>
        <row r="445">
          <cell r="B445" t="str">
            <v>7325 · Office costs - Office Equip Mai</v>
          </cell>
          <cell r="C445">
            <v>27777.3</v>
          </cell>
          <cell r="E445">
            <v>0</v>
          </cell>
          <cell r="H445">
            <v>27777.3</v>
          </cell>
        </row>
        <row r="446">
          <cell r="B446" t="str">
            <v>7326 · Office costs - Computer Mainten</v>
          </cell>
          <cell r="C446">
            <v>53240</v>
          </cell>
          <cell r="E446">
            <v>0</v>
          </cell>
          <cell r="H446">
            <v>53240</v>
          </cell>
        </row>
        <row r="447">
          <cell r="B447" t="str">
            <v>7327 · Office costs - Utilities</v>
          </cell>
          <cell r="C447">
            <v>128460.48</v>
          </cell>
          <cell r="E447">
            <v>0</v>
          </cell>
          <cell r="H447">
            <v>128460.48</v>
          </cell>
        </row>
        <row r="448">
          <cell r="B448" t="str">
            <v>7329 · Office costs - Technical Servic</v>
          </cell>
          <cell r="C448">
            <v>3595</v>
          </cell>
          <cell r="E448">
            <v>0</v>
          </cell>
          <cell r="H448">
            <v>3595</v>
          </cell>
        </row>
        <row r="449">
          <cell r="B449" t="str">
            <v>7400 · Communication Costs</v>
          </cell>
          <cell r="C449">
            <v>784</v>
          </cell>
          <cell r="E449">
            <v>0</v>
          </cell>
          <cell r="H449">
            <v>784</v>
          </cell>
        </row>
        <row r="450">
          <cell r="B450" t="str">
            <v>7401 · Communication - Postage</v>
          </cell>
          <cell r="C450">
            <v>10164.16</v>
          </cell>
          <cell r="E450">
            <v>0</v>
          </cell>
          <cell r="H450">
            <v>10164.16</v>
          </cell>
        </row>
        <row r="451">
          <cell r="B451" t="str">
            <v>7402 · Communications - Courier Charge</v>
          </cell>
          <cell r="C451">
            <v>2923.21</v>
          </cell>
          <cell r="E451">
            <v>0</v>
          </cell>
          <cell r="H451">
            <v>2923.21</v>
          </cell>
        </row>
        <row r="452">
          <cell r="B452" t="str">
            <v>7403 · Communication - Telephone</v>
          </cell>
          <cell r="C452">
            <v>38103.85</v>
          </cell>
          <cell r="E452">
            <v>0</v>
          </cell>
          <cell r="H452">
            <v>38103.85</v>
          </cell>
        </row>
        <row r="453">
          <cell r="B453" t="str">
            <v>7404 · Communication - Telefax</v>
          </cell>
          <cell r="C453">
            <v>2491.66</v>
          </cell>
          <cell r="E453">
            <v>0</v>
          </cell>
          <cell r="H453">
            <v>2491.66</v>
          </cell>
        </row>
        <row r="454">
          <cell r="B454" t="str">
            <v>7408 · Communication - Com - Internet</v>
          </cell>
          <cell r="C454">
            <v>140801.60000000001</v>
          </cell>
          <cell r="E454">
            <v>0</v>
          </cell>
          <cell r="H454">
            <v>140801.60000000001</v>
          </cell>
        </row>
        <row r="455">
          <cell r="B455" t="str">
            <v>7410 · Communication - Mobile Phone</v>
          </cell>
          <cell r="C455">
            <v>97000.25</v>
          </cell>
          <cell r="E455">
            <v>0</v>
          </cell>
          <cell r="H455">
            <v>97000.25</v>
          </cell>
        </row>
        <row r="456">
          <cell r="B456" t="str">
            <v>7501 · Prof - fees - Audit Fees</v>
          </cell>
          <cell r="C456">
            <v>28517.8</v>
          </cell>
          <cell r="E456">
            <v>0</v>
          </cell>
          <cell r="H456">
            <v>28517.8</v>
          </cell>
        </row>
        <row r="457">
          <cell r="B457" t="str">
            <v>7503 · Prof. Fees - Legal Fees</v>
          </cell>
          <cell r="C457">
            <v>111331.35</v>
          </cell>
          <cell r="E457">
            <v>0</v>
          </cell>
          <cell r="H457">
            <v>111331.35</v>
          </cell>
        </row>
        <row r="458">
          <cell r="B458" t="str">
            <v>7504 · Prof. Fees - Security Services</v>
          </cell>
          <cell r="C458">
            <v>25652</v>
          </cell>
          <cell r="E458">
            <v>0</v>
          </cell>
          <cell r="H458">
            <v>25652</v>
          </cell>
        </row>
        <row r="459">
          <cell r="B459" t="str">
            <v>7509 · Prof. Fees - Prof Fees Others</v>
          </cell>
          <cell r="C459">
            <v>12720</v>
          </cell>
          <cell r="E459">
            <v>0</v>
          </cell>
          <cell r="H459">
            <v>12720</v>
          </cell>
        </row>
        <row r="460">
          <cell r="B460" t="str">
            <v>7601 · Fin. Charges - Banking Charges</v>
          </cell>
          <cell r="C460">
            <v>8297.84</v>
          </cell>
          <cell r="E460">
            <v>0</v>
          </cell>
          <cell r="H460">
            <v>8297.84</v>
          </cell>
        </row>
        <row r="461">
          <cell r="B461" t="str">
            <v>7604 · Fin. Charges - Forex</v>
          </cell>
          <cell r="C461">
            <v>660.3</v>
          </cell>
          <cell r="E461">
            <v>0</v>
          </cell>
          <cell r="H461">
            <v>660.3</v>
          </cell>
        </row>
        <row r="462">
          <cell r="B462" t="str">
            <v>7609 · Fin. Charges - Other Fin Charge</v>
          </cell>
          <cell r="C462">
            <v>130</v>
          </cell>
          <cell r="E462">
            <v>0</v>
          </cell>
          <cell r="H462">
            <v>130</v>
          </cell>
        </row>
        <row r="463">
          <cell r="B463" t="str">
            <v>7909 · Other Admin - Sundry Admin Exp</v>
          </cell>
          <cell r="C463">
            <v>164217.76999999999</v>
          </cell>
          <cell r="E463">
            <v>0</v>
          </cell>
          <cell r="H463">
            <v>164217.76999999999</v>
          </cell>
        </row>
        <row r="464">
          <cell r="B464" t="str">
            <v>7960 · Other - Admin NS Admin Services</v>
          </cell>
          <cell r="C464">
            <v>25555.5</v>
          </cell>
          <cell r="E464">
            <v>0</v>
          </cell>
          <cell r="H464">
            <v>25555.5</v>
          </cell>
        </row>
        <row r="465">
          <cell r="B465" t="str">
            <v>7971 · Depreciation Vehicle</v>
          </cell>
          <cell r="C465">
            <v>77011.490000000005</v>
          </cell>
          <cell r="E465">
            <v>0</v>
          </cell>
          <cell r="H465">
            <v>77011.490000000005</v>
          </cell>
        </row>
        <row r="466">
          <cell r="B466" t="str">
            <v>7972 · Depreciation - IT Equipment</v>
          </cell>
          <cell r="C466">
            <v>133901.29999999999</v>
          </cell>
          <cell r="E466">
            <v>0</v>
          </cell>
          <cell r="H466">
            <v>133901.29999999999</v>
          </cell>
        </row>
        <row r="467">
          <cell r="B467" t="str">
            <v>7973 · Depreciation - Office equipment</v>
          </cell>
          <cell r="C467">
            <v>55689.3</v>
          </cell>
          <cell r="E467">
            <v>0</v>
          </cell>
          <cell r="H467">
            <v>55689.3</v>
          </cell>
        </row>
        <row r="468">
          <cell r="B468" t="str">
            <v>7974 · Depreciation-Machinery &amp;equip</v>
          </cell>
          <cell r="C468">
            <v>5697.79</v>
          </cell>
          <cell r="E468">
            <v>0</v>
          </cell>
          <cell r="H468">
            <v>5697.79</v>
          </cell>
        </row>
        <row r="469">
          <cell r="B469" t="str">
            <v>7977 · Depreciation Software</v>
          </cell>
          <cell r="C469">
            <v>70101.95</v>
          </cell>
          <cell r="E469">
            <v>0</v>
          </cell>
          <cell r="H469">
            <v>70101.95</v>
          </cell>
        </row>
        <row r="470">
          <cell r="B470" t="str">
            <v>7980 · Depreciation - Fruniture</v>
          </cell>
          <cell r="C470">
            <v>10020.290000000001</v>
          </cell>
          <cell r="E470">
            <v>0</v>
          </cell>
          <cell r="H470">
            <v>10020.290000000001</v>
          </cell>
        </row>
      </sheetData>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sub"/>
      <sheetName val="brk up"/>
      <sheetName val="Board Re"/>
      <sheetName val="Nature of Bank ac"/>
      <sheetName val="Confirmation-bank"/>
      <sheetName val="Confirmation-Cash"/>
      <sheetName val="Compliance-BML MRF"/>
      <sheetName val="Cut off-1"/>
      <sheetName val="Subsequent"/>
    </sheetNames>
    <sheetDataSet>
      <sheetData sheetId="0"/>
      <sheetData sheetId="1">
        <row r="4">
          <cell r="I4">
            <v>41274</v>
          </cell>
        </row>
      </sheetData>
      <sheetData sheetId="2"/>
      <sheetData sheetId="3">
        <row r="6">
          <cell r="F6">
            <v>41318</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J10"/>
  <sheetViews>
    <sheetView tabSelected="1" workbookViewId="0">
      <selection activeCell="N11" sqref="N11"/>
    </sheetView>
  </sheetViews>
  <sheetFormatPr defaultRowHeight="12.75"/>
  <sheetData>
    <row r="1" spans="2:10" ht="19.5">
      <c r="B1" s="415"/>
      <c r="C1" s="415"/>
      <c r="D1" s="415"/>
      <c r="E1" s="415"/>
      <c r="F1" s="416"/>
    </row>
    <row r="2" spans="2:10" ht="19.5">
      <c r="B2" s="415" t="s">
        <v>0</v>
      </c>
    </row>
    <row r="8" spans="2:10" ht="21.75">
      <c r="F8" s="408" t="s">
        <v>1</v>
      </c>
      <c r="I8" s="409"/>
      <c r="J8" s="410"/>
    </row>
    <row r="9" spans="2:10" ht="21.75">
      <c r="G9" s="414" t="s">
        <v>2</v>
      </c>
      <c r="H9" s="411"/>
      <c r="I9" s="409"/>
      <c r="J9" s="412"/>
    </row>
    <row r="10" spans="2:10" ht="21.75">
      <c r="H10" s="411"/>
      <c r="I10" s="409"/>
      <c r="J10" s="413" t="s">
        <v>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FF0000"/>
  </sheetPr>
  <dimension ref="A1:M74"/>
  <sheetViews>
    <sheetView view="pageBreakPreview" topLeftCell="B23" zoomScaleSheetLayoutView="100" workbookViewId="0">
      <selection activeCell="E23" sqref="E23"/>
    </sheetView>
  </sheetViews>
  <sheetFormatPr defaultRowHeight="15"/>
  <cols>
    <col min="1" max="1" width="4.42578125" style="4" hidden="1" customWidth="1"/>
    <col min="2" max="2" width="3.28515625" style="4" customWidth="1"/>
    <col min="3" max="3" width="5.5703125" style="4" customWidth="1"/>
    <col min="4" max="4" width="61" style="4" customWidth="1"/>
    <col min="5" max="5" width="10.28515625" style="4" bestFit="1" customWidth="1"/>
    <col min="6" max="6" width="0.5703125" style="4" customWidth="1"/>
    <col min="7" max="7" width="10.28515625" style="4" bestFit="1" customWidth="1"/>
    <col min="8" max="8" width="10.140625" style="4" bestFit="1" customWidth="1"/>
    <col min="9" max="16384" width="9.140625" style="4"/>
  </cols>
  <sheetData>
    <row r="1" spans="3:10" ht="11.25" customHeight="1"/>
    <row r="2" spans="3:10" s="29" customFormat="1" ht="15" customHeight="1">
      <c r="C2" s="22"/>
      <c r="F2" s="30"/>
      <c r="G2" s="30"/>
      <c r="H2" s="30"/>
    </row>
    <row r="3" spans="3:10" s="29" customFormat="1" ht="15" customHeight="1">
      <c r="C3" s="39" t="s">
        <v>138</v>
      </c>
      <c r="F3" s="30"/>
      <c r="G3" s="30"/>
      <c r="H3" s="30"/>
    </row>
    <row r="4" spans="3:10" s="29" customFormat="1" ht="15" customHeight="1">
      <c r="C4" s="39"/>
      <c r="F4" s="30"/>
      <c r="G4" s="30"/>
      <c r="H4" s="30"/>
    </row>
    <row r="5" spans="3:10" s="29" customFormat="1" ht="15" customHeight="1">
      <c r="C5" s="22" t="s">
        <v>89</v>
      </c>
      <c r="F5" s="30"/>
      <c r="G5" s="30"/>
      <c r="H5" s="30"/>
    </row>
    <row r="6" spans="3:10" s="29" customFormat="1">
      <c r="E6" s="27"/>
      <c r="H6" s="30"/>
    </row>
    <row r="7" spans="3:10" s="29" customFormat="1" ht="15.75" customHeight="1">
      <c r="C7" s="42">
        <v>18</v>
      </c>
      <c r="D7" s="39" t="s">
        <v>218</v>
      </c>
      <c r="E7" s="9">
        <v>2014</v>
      </c>
      <c r="F7" s="4"/>
      <c r="G7" s="9">
        <v>2013</v>
      </c>
      <c r="H7" s="30"/>
    </row>
    <row r="8" spans="3:10" s="29" customFormat="1" ht="15.75" customHeight="1">
      <c r="C8" s="39"/>
      <c r="D8" s="34"/>
      <c r="E8" s="10" t="s">
        <v>7</v>
      </c>
      <c r="F8" s="4"/>
      <c r="G8" s="10" t="s">
        <v>7</v>
      </c>
      <c r="H8" s="30"/>
    </row>
    <row r="9" spans="3:10" s="29" customFormat="1" ht="13.5" customHeight="1">
      <c r="C9" s="39"/>
      <c r="D9" s="34"/>
      <c r="E9" s="33"/>
      <c r="F9" s="30"/>
      <c r="G9" s="30"/>
      <c r="H9" s="30"/>
    </row>
    <row r="10" spans="3:10" s="29" customFormat="1">
      <c r="C10" s="39"/>
      <c r="D10" s="4" t="s">
        <v>219</v>
      </c>
      <c r="E10" s="1">
        <v>0</v>
      </c>
      <c r="F10" s="30"/>
      <c r="G10" s="27">
        <v>423749</v>
      </c>
      <c r="H10" s="142" t="s">
        <v>11</v>
      </c>
      <c r="I10" s="29">
        <v>325771.28000000003</v>
      </c>
      <c r="J10" s="29">
        <v>325771.28000000003</v>
      </c>
    </row>
    <row r="11" spans="3:10" s="29" customFormat="1">
      <c r="C11" s="39"/>
      <c r="D11" s="4" t="s">
        <v>220</v>
      </c>
      <c r="E11" s="1">
        <v>787167</v>
      </c>
      <c r="F11" s="30"/>
      <c r="G11" s="27">
        <v>309132</v>
      </c>
      <c r="H11" s="142"/>
    </row>
    <row r="12" spans="3:10" s="29" customFormat="1" hidden="1">
      <c r="C12" s="39"/>
      <c r="D12" s="4" t="s">
        <v>221</v>
      </c>
      <c r="E12" s="1"/>
      <c r="F12" s="30"/>
      <c r="G12" s="27">
        <v>0</v>
      </c>
      <c r="H12" s="142"/>
    </row>
    <row r="13" spans="3:10" s="29" customFormat="1" hidden="1">
      <c r="C13" s="39"/>
      <c r="D13" s="4" t="s">
        <v>222</v>
      </c>
      <c r="E13" s="1"/>
      <c r="F13" s="30"/>
      <c r="G13" s="27">
        <v>0</v>
      </c>
      <c r="H13" s="142"/>
    </row>
    <row r="14" spans="3:10" s="29" customFormat="1">
      <c r="C14" s="39"/>
      <c r="D14" s="4" t="s">
        <v>223</v>
      </c>
      <c r="E14" s="1">
        <v>136155</v>
      </c>
      <c r="F14" s="30"/>
      <c r="G14" s="27">
        <v>0</v>
      </c>
      <c r="H14" s="142"/>
    </row>
    <row r="15" spans="3:10" s="29" customFormat="1" hidden="1">
      <c r="C15" s="39"/>
      <c r="D15" s="4" t="s">
        <v>224</v>
      </c>
      <c r="E15" s="1"/>
      <c r="F15" s="30"/>
      <c r="G15" s="27">
        <v>0</v>
      </c>
      <c r="H15" s="142"/>
    </row>
    <row r="16" spans="3:10" s="29" customFormat="1" hidden="1">
      <c r="C16" s="39"/>
      <c r="D16" s="4" t="s">
        <v>225</v>
      </c>
      <c r="E16" s="1"/>
      <c r="F16" s="30"/>
      <c r="G16" s="27">
        <v>0</v>
      </c>
      <c r="H16" s="142"/>
    </row>
    <row r="17" spans="3:12" s="29" customFormat="1">
      <c r="C17" s="39"/>
      <c r="D17" s="4" t="s">
        <v>226</v>
      </c>
      <c r="E17" s="1">
        <v>369788</v>
      </c>
      <c r="F17" s="30"/>
      <c r="G17" s="27">
        <v>1037489</v>
      </c>
      <c r="H17" s="142"/>
    </row>
    <row r="18" spans="3:12" s="29" customFormat="1">
      <c r="C18" s="39"/>
      <c r="D18" s="4" t="s">
        <v>227</v>
      </c>
      <c r="E18" s="1">
        <v>144739</v>
      </c>
      <c r="F18" s="30"/>
      <c r="G18" s="27">
        <v>304399</v>
      </c>
      <c r="H18" s="142"/>
    </row>
    <row r="19" spans="3:12" s="29" customFormat="1">
      <c r="C19" s="39"/>
      <c r="D19" s="52" t="s">
        <v>228</v>
      </c>
      <c r="E19" s="1">
        <v>439914</v>
      </c>
      <c r="F19" s="30"/>
      <c r="G19" s="27">
        <v>753589</v>
      </c>
      <c r="H19" s="142">
        <v>1693332</v>
      </c>
      <c r="I19" s="29">
        <v>-1253418</v>
      </c>
    </row>
    <row r="20" spans="3:12" s="29" customFormat="1" ht="15.75" customHeight="1">
      <c r="C20" s="39"/>
      <c r="D20" s="52" t="s">
        <v>229</v>
      </c>
      <c r="E20" s="1">
        <v>1263739</v>
      </c>
      <c r="F20" s="30"/>
      <c r="G20" s="27">
        <v>1534166</v>
      </c>
      <c r="H20" s="142"/>
    </row>
    <row r="21" spans="3:12" s="29" customFormat="1" ht="15.75" customHeight="1">
      <c r="C21" s="39"/>
      <c r="D21" s="52" t="s">
        <v>230</v>
      </c>
      <c r="E21" s="1">
        <v>168773</v>
      </c>
      <c r="F21" s="30"/>
      <c r="G21" s="27">
        <v>168773</v>
      </c>
      <c r="H21" s="142"/>
    </row>
    <row r="22" spans="3:12" s="29" customFormat="1" ht="15.75" customHeight="1">
      <c r="C22" s="39"/>
      <c r="D22" s="52" t="s">
        <v>231</v>
      </c>
      <c r="E22" s="1">
        <v>75043</v>
      </c>
      <c r="F22" s="30"/>
      <c r="G22" s="27">
        <v>0</v>
      </c>
      <c r="H22" s="142"/>
      <c r="K22" s="29">
        <v>3385318</v>
      </c>
      <c r="L22" s="29">
        <v>0</v>
      </c>
    </row>
    <row r="23" spans="3:12" s="29" customFormat="1" ht="15.75" customHeight="1" thickBot="1">
      <c r="C23" s="39"/>
      <c r="D23" s="49"/>
      <c r="E23" s="386">
        <v>3385318</v>
      </c>
      <c r="F23" s="30"/>
      <c r="G23" s="31">
        <v>4531297</v>
      </c>
      <c r="H23" s="138">
        <f>E23-G23</f>
        <v>-1145979</v>
      </c>
      <c r="I23" s="29" t="e">
        <v>#REF!</v>
      </c>
    </row>
    <row r="24" spans="3:12" s="29" customFormat="1" ht="12.75" customHeight="1" thickTop="1">
      <c r="C24" s="39"/>
      <c r="D24" s="34"/>
      <c r="E24" s="33"/>
      <c r="F24" s="30"/>
      <c r="G24" s="30"/>
      <c r="H24" s="30"/>
    </row>
    <row r="25" spans="3:12" s="29" customFormat="1">
      <c r="C25" s="42">
        <v>19</v>
      </c>
      <c r="D25" s="39" t="s">
        <v>232</v>
      </c>
      <c r="E25" s="9">
        <v>2014</v>
      </c>
      <c r="F25" s="4"/>
      <c r="G25" s="9">
        <v>2013</v>
      </c>
      <c r="H25" s="30"/>
    </row>
    <row r="26" spans="3:12" s="29" customFormat="1">
      <c r="D26" s="39"/>
      <c r="E26" s="10" t="s">
        <v>7</v>
      </c>
      <c r="F26" s="4"/>
      <c r="G26" s="10" t="s">
        <v>7</v>
      </c>
      <c r="H26" s="30"/>
      <c r="J26" s="29">
        <v>92310</v>
      </c>
    </row>
    <row r="27" spans="3:12" s="29" customFormat="1">
      <c r="D27" s="4"/>
      <c r="E27" s="4"/>
      <c r="F27" s="30"/>
      <c r="G27" s="30"/>
      <c r="H27" s="30"/>
    </row>
    <row r="28" spans="3:12" s="29" customFormat="1">
      <c r="D28" s="4" t="s">
        <v>233</v>
      </c>
      <c r="E28" s="29">
        <v>490778</v>
      </c>
      <c r="F28" s="30"/>
      <c r="G28" s="30">
        <v>102756</v>
      </c>
      <c r="H28" s="30">
        <v>388022</v>
      </c>
      <c r="I28" s="209">
        <v>3.7761493246136477</v>
      </c>
    </row>
    <row r="29" spans="3:12" s="29" customFormat="1">
      <c r="D29" s="29" t="s">
        <v>234</v>
      </c>
      <c r="E29" s="29">
        <v>111824</v>
      </c>
      <c r="F29" s="30"/>
      <c r="G29" s="30">
        <v>59687</v>
      </c>
      <c r="H29" s="30">
        <v>52137</v>
      </c>
      <c r="I29" s="209">
        <v>0.87350679377418872</v>
      </c>
    </row>
    <row r="30" spans="3:12" s="29" customFormat="1" hidden="1">
      <c r="D30" s="29" t="s">
        <v>235</v>
      </c>
      <c r="E30" s="29">
        <v>0</v>
      </c>
      <c r="F30" s="30"/>
      <c r="G30" s="27">
        <v>0</v>
      </c>
      <c r="H30" s="30"/>
      <c r="I30" s="209"/>
    </row>
    <row r="31" spans="3:12" s="29" customFormat="1" ht="15.75" thickBot="1">
      <c r="E31" s="392">
        <v>602602</v>
      </c>
      <c r="F31" s="30"/>
      <c r="G31" s="45">
        <v>162443</v>
      </c>
      <c r="H31" s="30">
        <f>E31-G31</f>
        <v>440159</v>
      </c>
    </row>
    <row r="32" spans="3:12" s="29" customFormat="1" ht="15.75" thickTop="1">
      <c r="E32" s="360"/>
      <c r="F32" s="30"/>
      <c r="G32" s="360"/>
      <c r="H32" s="30"/>
    </row>
    <row r="33" spans="3:8" s="29" customFormat="1" ht="15" hidden="1" customHeight="1">
      <c r="D33" s="439" t="s">
        <v>236</v>
      </c>
      <c r="E33" s="439"/>
      <c r="F33" s="439"/>
      <c r="G33" s="439"/>
      <c r="H33" s="30"/>
    </row>
    <row r="34" spans="3:8" s="29" customFormat="1" hidden="1">
      <c r="D34" s="439"/>
      <c r="E34" s="439"/>
      <c r="F34" s="439"/>
      <c r="G34" s="439"/>
      <c r="H34" s="30"/>
    </row>
    <row r="35" spans="3:8" s="29" customFormat="1" hidden="1">
      <c r="D35" s="439"/>
      <c r="E35" s="439"/>
      <c r="F35" s="439"/>
      <c r="G35" s="439"/>
      <c r="H35" s="30"/>
    </row>
    <row r="36" spans="3:8" ht="13.5" hidden="1" customHeight="1">
      <c r="D36" s="439"/>
      <c r="E36" s="439"/>
      <c r="F36" s="439"/>
      <c r="G36" s="439"/>
    </row>
    <row r="37" spans="3:8" ht="13.5" hidden="1" customHeight="1">
      <c r="D37" s="439"/>
      <c r="E37" s="439"/>
      <c r="F37" s="439"/>
      <c r="G37" s="439"/>
    </row>
    <row r="38" spans="3:8" ht="18" hidden="1" customHeight="1">
      <c r="D38" s="439"/>
      <c r="E38" s="439"/>
      <c r="F38" s="439"/>
      <c r="G38" s="439"/>
    </row>
    <row r="39" spans="3:8">
      <c r="C39" s="102">
        <v>20</v>
      </c>
      <c r="D39" s="103" t="s">
        <v>237</v>
      </c>
    </row>
    <row r="40" spans="3:8" ht="11.25" customHeight="1"/>
    <row r="41" spans="3:8">
      <c r="D41" s="3" t="s">
        <v>238</v>
      </c>
    </row>
    <row r="42" spans="3:8" ht="12.75" customHeight="1"/>
    <row r="43" spans="3:8">
      <c r="D43" s="3" t="s">
        <v>239</v>
      </c>
    </row>
    <row r="44" spans="3:8">
      <c r="D44" s="4" t="s">
        <v>240</v>
      </c>
    </row>
    <row r="45" spans="3:8" ht="12.75" customHeight="1"/>
    <row r="46" spans="3:8">
      <c r="D46" s="438"/>
      <c r="E46" s="438"/>
    </row>
    <row r="47" spans="3:8">
      <c r="D47" s="438" t="s">
        <v>241</v>
      </c>
      <c r="E47" s="438"/>
    </row>
    <row r="48" spans="3:8">
      <c r="D48" s="438" t="s">
        <v>242</v>
      </c>
      <c r="E48" s="438"/>
    </row>
    <row r="49" spans="3:13" ht="12.75" customHeight="1"/>
    <row r="50" spans="3:13" ht="42" customHeight="1">
      <c r="C50" s="293"/>
      <c r="D50" s="424" t="s">
        <v>243</v>
      </c>
      <c r="E50" s="424"/>
      <c r="F50" s="424"/>
      <c r="G50" s="424"/>
      <c r="H50" s="128"/>
      <c r="I50" s="128"/>
      <c r="J50" s="128"/>
      <c r="K50" s="128"/>
      <c r="L50" s="128"/>
    </row>
    <row r="52" spans="3:13">
      <c r="D52" s="22" t="s">
        <v>244</v>
      </c>
      <c r="E52" s="22"/>
      <c r="F52" s="22"/>
      <c r="G52" s="22"/>
      <c r="H52" s="22"/>
    </row>
    <row r="54" spans="3:13" ht="15" customHeight="1">
      <c r="D54" s="437" t="s">
        <v>245</v>
      </c>
      <c r="E54" s="437"/>
      <c r="F54" s="437"/>
      <c r="G54" s="437"/>
      <c r="H54" s="128"/>
      <c r="I54" s="128"/>
      <c r="J54" s="128"/>
      <c r="K54" s="128"/>
      <c r="L54" s="128"/>
    </row>
    <row r="55" spans="3:13">
      <c r="D55" s="437"/>
      <c r="E55" s="437"/>
      <c r="F55" s="437"/>
      <c r="G55" s="437"/>
      <c r="H55" s="127"/>
      <c r="I55" s="127"/>
      <c r="J55" s="127"/>
      <c r="K55" s="127"/>
      <c r="L55" s="127"/>
      <c r="M55" s="127"/>
    </row>
    <row r="56" spans="3:13">
      <c r="D56" s="128"/>
      <c r="E56" s="128"/>
      <c r="F56" s="128"/>
      <c r="G56" s="128"/>
    </row>
    <row r="61" spans="3:13" ht="15" customHeight="1">
      <c r="H61" s="128"/>
      <c r="I61" s="128"/>
      <c r="J61" s="128"/>
      <c r="K61" s="128"/>
      <c r="L61" s="128"/>
      <c r="M61" s="128"/>
    </row>
    <row r="62" spans="3:13" ht="30" customHeight="1">
      <c r="H62" s="128"/>
      <c r="I62" s="128"/>
      <c r="J62" s="128"/>
      <c r="K62" s="128"/>
      <c r="L62" s="128"/>
      <c r="M62" s="128"/>
    </row>
    <row r="63" spans="3:13">
      <c r="D63" s="128"/>
      <c r="E63" s="128"/>
      <c r="F63" s="128"/>
      <c r="G63" s="128"/>
      <c r="H63" s="128"/>
      <c r="I63" s="128"/>
      <c r="J63" s="128"/>
      <c r="K63" s="128"/>
      <c r="L63" s="128"/>
      <c r="M63" s="128"/>
    </row>
    <row r="74" ht="9.75" customHeight="1"/>
  </sheetData>
  <mergeCells count="6">
    <mergeCell ref="D33:G38"/>
    <mergeCell ref="D50:G50"/>
    <mergeCell ref="D46:E46"/>
    <mergeCell ref="D47:E47"/>
    <mergeCell ref="D48:E48"/>
    <mergeCell ref="D54:G55"/>
  </mergeCells>
  <pageMargins left="1" right="0.75" top="1" bottom="0.5" header="0.5" footer="0.25"/>
  <pageSetup paperSize="9" scale="96" orientation="portrait" r:id="rId1"/>
  <headerFooter alignWithMargins="0">
    <oddFooter>&amp;C&amp;"Times New Roman,Regular"&amp;11 15</oddFooter>
  </headerFooter>
  <rowBreaks count="3" manualBreakCount="3">
    <brk id="59" min="2" max="6" man="1"/>
    <brk id="64" min="2" max="6" man="1"/>
    <brk id="94" min="2"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FF0000"/>
  </sheetPr>
  <dimension ref="B1:V354"/>
  <sheetViews>
    <sheetView view="pageBreakPreview" topLeftCell="A13" zoomScaleNormal="100" zoomScaleSheetLayoutView="100" workbookViewId="0">
      <selection activeCell="N27" sqref="N27"/>
    </sheetView>
  </sheetViews>
  <sheetFormatPr defaultRowHeight="15" customHeight="1"/>
  <cols>
    <col min="1" max="1" width="3.140625" style="58" customWidth="1"/>
    <col min="2" max="2" width="5" style="94" customWidth="1"/>
    <col min="3" max="3" width="30.42578125" style="94" customWidth="1"/>
    <col min="4" max="4" width="3.28515625" style="94" customWidth="1"/>
    <col min="5" max="5" width="10.28515625" style="94" bestFit="1" customWidth="1"/>
    <col min="6" max="6" width="0.5703125" style="94" customWidth="1"/>
    <col min="7" max="7" width="11.85546875" style="94" bestFit="1" customWidth="1"/>
    <col min="8" max="8" width="0.7109375" style="94" customWidth="1"/>
    <col min="9" max="9" width="10.5703125" style="94" customWidth="1"/>
    <col min="10" max="10" width="0.85546875" style="94" customWidth="1"/>
    <col min="11" max="11" width="11" style="94" customWidth="1"/>
    <col min="12" max="12" width="4.42578125" style="58" hidden="1" customWidth="1"/>
    <col min="13" max="13" width="29.7109375" style="58" customWidth="1"/>
    <col min="14" max="14" width="17.85546875" style="58" customWidth="1"/>
    <col min="15" max="15" width="13.28515625" style="60" bestFit="1" customWidth="1"/>
    <col min="16" max="16" width="3.5703125" style="58" customWidth="1"/>
    <col min="17" max="17" width="13.42578125" style="60" customWidth="1"/>
    <col min="18" max="18" width="3.7109375" style="58" customWidth="1"/>
    <col min="19" max="19" width="9.5703125" style="58" bestFit="1" customWidth="1"/>
    <col min="20" max="20" width="12.42578125" style="55" customWidth="1"/>
    <col min="21" max="21" width="10.42578125" style="55" bestFit="1" customWidth="1"/>
    <col min="22" max="16384" width="9.140625" style="58"/>
  </cols>
  <sheetData>
    <row r="1" spans="2:22" ht="11.25" customHeight="1"/>
    <row r="2" spans="2:22" ht="15" customHeight="1">
      <c r="B2" s="93"/>
      <c r="O2" s="60" t="s">
        <v>55</v>
      </c>
      <c r="Q2" s="60" t="s">
        <v>55</v>
      </c>
      <c r="T2" s="60"/>
      <c r="U2" s="62"/>
      <c r="V2" s="60"/>
    </row>
    <row r="3" spans="2:22" ht="15" customHeight="1">
      <c r="B3" s="95" t="s">
        <v>138</v>
      </c>
      <c r="S3" s="56"/>
      <c r="T3" s="60"/>
      <c r="U3" s="62"/>
      <c r="V3" s="60"/>
    </row>
    <row r="4" spans="2:22" ht="15" customHeight="1">
      <c r="B4" s="95"/>
      <c r="S4" s="56"/>
      <c r="T4" s="60"/>
      <c r="U4" s="62"/>
      <c r="V4" s="60"/>
    </row>
    <row r="5" spans="2:22" ht="15" customHeight="1">
      <c r="B5" s="22" t="s">
        <v>89</v>
      </c>
      <c r="L5" s="97"/>
      <c r="M5" s="97"/>
      <c r="O5" s="98"/>
      <c r="Q5" s="98"/>
      <c r="S5" s="56"/>
      <c r="T5" s="99"/>
      <c r="V5" s="98"/>
    </row>
    <row r="6" spans="2:22">
      <c r="B6" s="100"/>
      <c r="O6" s="101"/>
      <c r="Q6" s="58"/>
    </row>
    <row r="7" spans="2:22">
      <c r="B7" s="103">
        <v>20</v>
      </c>
      <c r="C7" s="103" t="s">
        <v>246</v>
      </c>
      <c r="O7" s="101"/>
      <c r="Q7" s="58"/>
    </row>
    <row r="8" spans="2:22">
      <c r="B8" s="100"/>
      <c r="O8" s="101"/>
      <c r="Q8" s="58"/>
    </row>
    <row r="9" spans="2:22" ht="15" customHeight="1">
      <c r="B9" s="102"/>
      <c r="C9" s="103" t="s">
        <v>247</v>
      </c>
      <c r="L9" s="94"/>
    </row>
    <row r="10" spans="2:22" s="4" customFormat="1"/>
    <row r="11" spans="2:22" s="4" customFormat="1">
      <c r="C11" s="103" t="s">
        <v>248</v>
      </c>
    </row>
    <row r="12" spans="2:22" s="4" customFormat="1"/>
    <row r="13" spans="2:22" s="4" customFormat="1" ht="30" customHeight="1">
      <c r="C13" s="434" t="s">
        <v>249</v>
      </c>
      <c r="D13" s="434"/>
      <c r="E13" s="434"/>
      <c r="F13" s="434"/>
      <c r="G13" s="434"/>
      <c r="H13" s="434"/>
      <c r="I13" s="434"/>
      <c r="J13" s="434"/>
      <c r="K13" s="434"/>
      <c r="L13" s="434"/>
      <c r="M13" s="434"/>
      <c r="N13" s="434"/>
      <c r="O13" s="434"/>
      <c r="P13" s="434"/>
      <c r="Q13" s="434"/>
      <c r="R13" s="434"/>
    </row>
    <row r="14" spans="2:22" s="4" customFormat="1" ht="12" customHeight="1">
      <c r="C14" s="434"/>
      <c r="D14" s="434"/>
      <c r="E14" s="434"/>
      <c r="F14" s="434"/>
      <c r="G14" s="434"/>
      <c r="H14" s="434"/>
      <c r="I14" s="434"/>
      <c r="J14" s="434"/>
      <c r="K14" s="434"/>
      <c r="L14" s="434"/>
      <c r="M14" s="434"/>
      <c r="N14" s="434"/>
      <c r="O14" s="434"/>
      <c r="P14" s="434"/>
      <c r="Q14" s="434"/>
      <c r="R14" s="434"/>
    </row>
    <row r="15" spans="2:22" ht="15" customHeight="1">
      <c r="B15" s="102"/>
      <c r="C15" s="434" t="s">
        <v>250</v>
      </c>
      <c r="D15" s="434"/>
      <c r="E15" s="434"/>
      <c r="F15" s="434"/>
      <c r="G15" s="418"/>
      <c r="H15" s="418"/>
      <c r="I15" s="418"/>
      <c r="J15" s="418"/>
      <c r="K15" s="418"/>
      <c r="L15" s="94"/>
    </row>
    <row r="16" spans="2:22" ht="15" customHeight="1">
      <c r="B16" s="102"/>
      <c r="C16" s="434"/>
      <c r="D16" s="434"/>
      <c r="E16" s="434"/>
      <c r="F16" s="434"/>
      <c r="G16" s="418"/>
      <c r="H16" s="418"/>
      <c r="I16" s="418"/>
      <c r="J16" s="418"/>
      <c r="K16" s="418"/>
      <c r="L16" s="94"/>
    </row>
    <row r="17" spans="2:12" ht="15" customHeight="1">
      <c r="B17" s="102"/>
      <c r="C17" s="103"/>
      <c r="L17" s="94"/>
    </row>
    <row r="18" spans="2:12" ht="15" customHeight="1">
      <c r="B18" s="102"/>
      <c r="C18" s="103"/>
      <c r="I18" s="107" t="s">
        <v>251</v>
      </c>
      <c r="J18" s="108"/>
      <c r="K18" s="107" t="s">
        <v>251</v>
      </c>
      <c r="L18" s="94"/>
    </row>
    <row r="19" spans="2:12" ht="15" customHeight="1">
      <c r="B19" s="102"/>
      <c r="C19" s="103"/>
      <c r="I19" s="111" t="s">
        <v>252</v>
      </c>
      <c r="J19" s="108"/>
      <c r="K19" s="111" t="s">
        <v>252</v>
      </c>
      <c r="L19" s="94"/>
    </row>
    <row r="20" spans="2:12" ht="15" customHeight="1">
      <c r="B20" s="102"/>
      <c r="C20" s="103"/>
      <c r="I20" s="9" t="s">
        <v>253</v>
      </c>
      <c r="J20" s="4"/>
      <c r="K20" s="9" t="s">
        <v>254</v>
      </c>
      <c r="L20" s="94"/>
    </row>
    <row r="21" spans="2:12" ht="15" customHeight="1">
      <c r="B21" s="102"/>
      <c r="C21" s="103"/>
      <c r="I21" s="10" t="s">
        <v>7</v>
      </c>
      <c r="J21" s="4"/>
      <c r="K21" s="10" t="s">
        <v>7</v>
      </c>
      <c r="L21" s="94"/>
    </row>
    <row r="22" spans="2:12" ht="15" customHeight="1">
      <c r="B22" s="102"/>
      <c r="C22" s="103"/>
      <c r="L22" s="94"/>
    </row>
    <row r="23" spans="2:12" ht="15" customHeight="1">
      <c r="B23" s="102"/>
      <c r="C23" s="100" t="s">
        <v>207</v>
      </c>
      <c r="I23" s="112">
        <v>190963</v>
      </c>
      <c r="J23" s="113"/>
      <c r="K23" s="112">
        <v>190147</v>
      </c>
      <c r="L23" s="94"/>
    </row>
    <row r="24" spans="2:12" ht="15" customHeight="1">
      <c r="B24" s="102"/>
      <c r="C24" s="106" t="s">
        <v>255</v>
      </c>
      <c r="I24" s="112">
        <v>2870577</v>
      </c>
      <c r="J24" s="113"/>
      <c r="K24" s="112">
        <v>3589923</v>
      </c>
      <c r="L24" s="94"/>
    </row>
    <row r="25" spans="2:12" ht="15" customHeight="1" thickBot="1">
      <c r="B25" s="102"/>
      <c r="C25" s="103"/>
      <c r="I25" s="114">
        <v>3061540</v>
      </c>
      <c r="K25" s="114">
        <v>3780070</v>
      </c>
      <c r="L25" s="94"/>
    </row>
    <row r="26" spans="2:12" ht="15" customHeight="1" thickTop="1">
      <c r="B26" s="102"/>
      <c r="C26" s="103"/>
      <c r="L26" s="94"/>
    </row>
    <row r="27" spans="2:12" ht="15" customHeight="1">
      <c r="B27" s="100"/>
      <c r="C27" s="115" t="s">
        <v>256</v>
      </c>
      <c r="D27" s="58"/>
      <c r="E27" s="442" t="s">
        <v>253</v>
      </c>
      <c r="F27" s="442"/>
      <c r="G27" s="442"/>
      <c r="I27" s="442" t="s">
        <v>254</v>
      </c>
      <c r="J27" s="442"/>
      <c r="K27" s="442"/>
    </row>
    <row r="28" spans="2:12" ht="15" customHeight="1">
      <c r="B28" s="116"/>
      <c r="C28" s="115"/>
      <c r="E28" s="107" t="s">
        <v>257</v>
      </c>
      <c r="F28" s="107"/>
      <c r="G28" s="107" t="s">
        <v>258</v>
      </c>
      <c r="I28" s="107" t="s">
        <v>257</v>
      </c>
      <c r="J28" s="107"/>
      <c r="K28" s="107" t="s">
        <v>258</v>
      </c>
    </row>
    <row r="29" spans="2:12" ht="15.75" customHeight="1">
      <c r="B29" s="100"/>
      <c r="C29" s="115"/>
      <c r="E29" s="111" t="s">
        <v>7</v>
      </c>
      <c r="F29" s="107"/>
      <c r="G29" s="111" t="s">
        <v>7</v>
      </c>
      <c r="I29" s="111" t="s">
        <v>7</v>
      </c>
      <c r="J29" s="107"/>
      <c r="K29" s="111" t="s">
        <v>7</v>
      </c>
    </row>
    <row r="30" spans="2:12" ht="12" customHeight="1">
      <c r="B30" s="100"/>
      <c r="C30" s="115"/>
      <c r="E30" s="107"/>
      <c r="F30" s="107"/>
      <c r="G30" s="107"/>
      <c r="I30" s="107"/>
      <c r="J30" s="107"/>
      <c r="K30" s="107"/>
    </row>
    <row r="31" spans="2:12" ht="15" customHeight="1">
      <c r="B31" s="100"/>
      <c r="C31" s="94" t="s">
        <v>259</v>
      </c>
    </row>
    <row r="32" spans="2:12" ht="9" customHeight="1">
      <c r="B32" s="100"/>
    </row>
    <row r="33" spans="2:16" ht="15" customHeight="1">
      <c r="B33" s="116"/>
      <c r="C33" s="115" t="s">
        <v>260</v>
      </c>
      <c r="E33" s="55"/>
      <c r="F33" s="113"/>
      <c r="G33" s="113"/>
      <c r="I33" s="113"/>
      <c r="J33" s="113"/>
      <c r="K33" s="113"/>
      <c r="M33" s="213">
        <v>41274</v>
      </c>
      <c r="N33" s="213">
        <v>41197</v>
      </c>
      <c r="O33" s="60">
        <v>77</v>
      </c>
    </row>
    <row r="34" spans="2:16" ht="15" customHeight="1">
      <c r="B34" s="100"/>
      <c r="C34" s="94" t="s">
        <v>261</v>
      </c>
      <c r="E34" s="55">
        <v>0</v>
      </c>
      <c r="F34" s="113"/>
      <c r="G34" s="113">
        <v>0</v>
      </c>
      <c r="I34" s="113">
        <v>54400</v>
      </c>
      <c r="J34" s="113"/>
      <c r="K34" s="113">
        <v>0</v>
      </c>
    </row>
    <row r="35" spans="2:16" ht="15" customHeight="1">
      <c r="B35" s="100"/>
      <c r="C35" s="94" t="s">
        <v>262</v>
      </c>
      <c r="E35" s="55">
        <v>21650</v>
      </c>
      <c r="F35" s="113"/>
      <c r="G35" s="113">
        <v>0</v>
      </c>
      <c r="I35" s="113"/>
      <c r="J35" s="113"/>
      <c r="K35" s="113">
        <v>0</v>
      </c>
      <c r="M35" s="58">
        <v>1693331.5827480101</v>
      </c>
    </row>
    <row r="36" spans="2:16" ht="15" customHeight="1">
      <c r="B36" s="100"/>
      <c r="C36" s="94" t="s">
        <v>263</v>
      </c>
      <c r="E36" s="55">
        <v>169312.62</v>
      </c>
      <c r="F36" s="113"/>
      <c r="G36" s="113">
        <v>0</v>
      </c>
      <c r="I36" s="113">
        <v>91347</v>
      </c>
      <c r="J36" s="113"/>
      <c r="K36" s="113">
        <v>0</v>
      </c>
    </row>
    <row r="37" spans="2:16" ht="15" customHeight="1" thickBot="1">
      <c r="B37" s="100"/>
      <c r="C37" s="115" t="s">
        <v>94</v>
      </c>
      <c r="E37" s="81">
        <v>190962.62</v>
      </c>
      <c r="F37" s="113"/>
      <c r="G37" s="114">
        <v>0</v>
      </c>
      <c r="I37" s="114">
        <v>190147</v>
      </c>
      <c r="J37" s="113"/>
      <c r="K37" s="114">
        <v>0</v>
      </c>
      <c r="M37" s="63">
        <v>8151.1500000000196</v>
      </c>
    </row>
    <row r="38" spans="2:16" ht="13.5" customHeight="1" thickTop="1">
      <c r="B38" s="100"/>
      <c r="C38" s="115"/>
      <c r="E38" s="302"/>
      <c r="M38" s="63">
        <v>0.38000000000465661</v>
      </c>
    </row>
    <row r="39" spans="2:16" ht="13.5" customHeight="1">
      <c r="B39" s="100"/>
      <c r="C39" s="440" t="s">
        <v>264</v>
      </c>
      <c r="D39" s="441"/>
      <c r="E39" s="441"/>
      <c r="F39" s="441"/>
      <c r="G39" s="441"/>
      <c r="H39" s="441"/>
      <c r="I39" s="441"/>
      <c r="J39" s="441"/>
      <c r="K39" s="441"/>
      <c r="L39" s="117"/>
      <c r="M39" s="117"/>
      <c r="N39" s="117"/>
      <c r="O39" s="117"/>
      <c r="P39" s="117"/>
    </row>
    <row r="40" spans="2:16" ht="18" customHeight="1">
      <c r="B40" s="100"/>
      <c r="C40" s="441"/>
      <c r="D40" s="441"/>
      <c r="E40" s="441"/>
      <c r="F40" s="441"/>
      <c r="G40" s="441"/>
      <c r="H40" s="441"/>
      <c r="I40" s="441"/>
      <c r="J40" s="441"/>
      <c r="K40" s="441"/>
      <c r="L40" s="117"/>
      <c r="M40" s="117"/>
      <c r="N40" s="117"/>
      <c r="O40" s="117"/>
      <c r="P40" s="117"/>
    </row>
    <row r="41" spans="2:16" ht="12.75" customHeight="1">
      <c r="B41" s="100"/>
      <c r="F41" s="112"/>
      <c r="G41" s="112"/>
      <c r="H41" s="113"/>
      <c r="I41" s="113"/>
      <c r="J41" s="113"/>
      <c r="K41" s="113"/>
    </row>
    <row r="51" spans="2:11" ht="15" customHeight="1">
      <c r="B51" s="94" t="s">
        <v>108</v>
      </c>
    </row>
    <row r="55" spans="2:11" ht="15" customHeight="1">
      <c r="B55" s="100"/>
      <c r="C55" s="58"/>
      <c r="D55" s="106"/>
      <c r="E55" s="58"/>
      <c r="F55" s="108"/>
      <c r="G55" s="58"/>
      <c r="H55" s="108"/>
      <c r="I55" s="58"/>
      <c r="J55" s="108"/>
      <c r="K55" s="58"/>
    </row>
    <row r="56" spans="2:11" ht="15" customHeight="1">
      <c r="B56" s="100"/>
      <c r="C56" s="58"/>
      <c r="D56" s="106"/>
      <c r="E56" s="58"/>
      <c r="F56" s="108"/>
      <c r="G56" s="58"/>
      <c r="H56" s="108"/>
      <c r="I56" s="58"/>
      <c r="J56" s="108"/>
      <c r="K56" s="58"/>
    </row>
    <row r="57" spans="2:11" ht="15" customHeight="1">
      <c r="B57" s="100"/>
      <c r="C57" s="58"/>
      <c r="D57" s="106"/>
      <c r="E57" s="58"/>
      <c r="F57" s="106"/>
      <c r="G57" s="58"/>
      <c r="H57" s="106"/>
      <c r="I57" s="58"/>
      <c r="J57" s="106"/>
      <c r="K57" s="58"/>
    </row>
    <row r="58" spans="2:11" ht="15" customHeight="1">
      <c r="B58" s="100"/>
      <c r="C58" s="58"/>
      <c r="E58" s="58"/>
      <c r="G58" s="58"/>
      <c r="I58" s="58"/>
      <c r="K58" s="58"/>
    </row>
    <row r="59" spans="2:11" ht="15" customHeight="1">
      <c r="B59" s="100"/>
      <c r="C59" s="58"/>
      <c r="E59" s="58"/>
      <c r="G59" s="58"/>
      <c r="I59" s="58"/>
      <c r="K59" s="58"/>
    </row>
    <row r="60" spans="2:11" ht="15" customHeight="1">
      <c r="B60" s="100"/>
      <c r="C60" s="58"/>
      <c r="E60" s="58"/>
      <c r="F60" s="113">
        <v>0</v>
      </c>
      <c r="G60" s="58"/>
      <c r="H60" s="113">
        <v>0</v>
      </c>
      <c r="I60" s="58"/>
      <c r="J60" s="113">
        <v>0</v>
      </c>
      <c r="K60" s="58"/>
    </row>
    <row r="61" spans="2:11" ht="15" customHeight="1">
      <c r="B61" s="100"/>
      <c r="C61" s="58"/>
      <c r="E61" s="58"/>
      <c r="F61" s="113">
        <v>0</v>
      </c>
      <c r="G61" s="58"/>
      <c r="H61" s="113">
        <v>0</v>
      </c>
      <c r="I61" s="58"/>
      <c r="J61" s="113">
        <v>0</v>
      </c>
      <c r="K61" s="58"/>
    </row>
    <row r="62" spans="2:11" ht="15" customHeight="1">
      <c r="B62" s="100"/>
      <c r="E62" s="58"/>
      <c r="G62" s="58"/>
      <c r="I62" s="58"/>
      <c r="K62" s="58"/>
    </row>
    <row r="63" spans="2:11" ht="15" customHeight="1">
      <c r="B63" s="100"/>
      <c r="C63" s="58"/>
      <c r="D63" s="58"/>
      <c r="E63" s="58"/>
      <c r="F63" s="58"/>
      <c r="G63" s="58"/>
      <c r="H63" s="58"/>
      <c r="I63" s="58"/>
      <c r="J63" s="58"/>
      <c r="K63" s="58"/>
    </row>
    <row r="64" spans="2:11" ht="15" customHeight="1">
      <c r="B64" s="100"/>
      <c r="C64" s="58"/>
      <c r="D64" s="58"/>
      <c r="E64" s="58"/>
      <c r="F64" s="58"/>
      <c r="G64" s="58"/>
      <c r="H64" s="58"/>
      <c r="I64" s="58"/>
      <c r="J64" s="58"/>
      <c r="K64" s="58"/>
    </row>
    <row r="66" spans="2:11" ht="15" customHeight="1">
      <c r="B66" s="58"/>
      <c r="C66" s="58"/>
      <c r="D66" s="58"/>
      <c r="E66" s="58"/>
      <c r="F66" s="58"/>
      <c r="G66" s="58"/>
      <c r="H66" s="58"/>
      <c r="I66" s="58"/>
      <c r="J66" s="58"/>
      <c r="K66" s="58"/>
    </row>
    <row r="67" spans="2:11" ht="15" customHeight="1">
      <c r="B67" s="58"/>
      <c r="C67" s="58"/>
      <c r="D67" s="58"/>
      <c r="E67" s="58"/>
      <c r="F67" s="58"/>
      <c r="G67" s="58"/>
      <c r="H67" s="58"/>
      <c r="I67" s="58"/>
      <c r="J67" s="58"/>
      <c r="K67" s="58"/>
    </row>
    <row r="68" spans="2:11" ht="15" customHeight="1">
      <c r="B68" s="58"/>
      <c r="C68" s="58"/>
      <c r="D68" s="58"/>
      <c r="E68" s="58"/>
      <c r="F68" s="58"/>
      <c r="G68" s="58"/>
      <c r="H68" s="58"/>
      <c r="I68" s="58"/>
      <c r="J68" s="58"/>
      <c r="K68" s="58"/>
    </row>
    <row r="83" spans="15:17" ht="15" customHeight="1">
      <c r="O83" s="120"/>
      <c r="Q83" s="120"/>
    </row>
    <row r="84" spans="15:17" ht="15" customHeight="1">
      <c r="O84" s="120"/>
      <c r="Q84" s="120"/>
    </row>
    <row r="85" spans="15:17" ht="15" customHeight="1">
      <c r="O85" s="120"/>
      <c r="Q85" s="120"/>
    </row>
    <row r="86" spans="15:17" ht="15" customHeight="1">
      <c r="O86" s="120"/>
      <c r="Q86" s="120"/>
    </row>
    <row r="87" spans="15:17" ht="15" customHeight="1">
      <c r="O87" s="120"/>
      <c r="Q87" s="120"/>
    </row>
    <row r="88" spans="15:17" ht="15" customHeight="1">
      <c r="O88" s="120"/>
      <c r="Q88" s="120"/>
    </row>
    <row r="89" spans="15:17" ht="15" customHeight="1">
      <c r="O89" s="120"/>
      <c r="Q89" s="120"/>
    </row>
    <row r="90" spans="15:17" ht="15" customHeight="1">
      <c r="O90" s="120"/>
      <c r="Q90" s="120"/>
    </row>
    <row r="91" spans="15:17" ht="15" customHeight="1">
      <c r="O91" s="120"/>
      <c r="Q91" s="120"/>
    </row>
    <row r="92" spans="15:17" ht="15" customHeight="1">
      <c r="O92" s="120"/>
      <c r="Q92" s="120"/>
    </row>
    <row r="93" spans="15:17" ht="15" customHeight="1">
      <c r="O93" s="120"/>
      <c r="Q93" s="120"/>
    </row>
    <row r="94" spans="15:17" ht="15" customHeight="1">
      <c r="O94" s="120"/>
      <c r="Q94" s="120"/>
    </row>
    <row r="95" spans="15:17" ht="15" customHeight="1">
      <c r="O95" s="120"/>
      <c r="Q95" s="120"/>
    </row>
    <row r="96" spans="15:17" ht="15" customHeight="1">
      <c r="O96" s="120"/>
      <c r="Q96" s="120"/>
    </row>
    <row r="97" spans="15:17" ht="15" customHeight="1">
      <c r="O97" s="120"/>
      <c r="Q97" s="120"/>
    </row>
    <row r="98" spans="15:17" ht="15" customHeight="1">
      <c r="O98" s="120"/>
      <c r="Q98" s="120"/>
    </row>
    <row r="99" spans="15:17" ht="15" customHeight="1">
      <c r="O99" s="120"/>
      <c r="Q99" s="120"/>
    </row>
    <row r="100" spans="15:17" ht="15" customHeight="1">
      <c r="O100" s="120"/>
      <c r="Q100" s="120"/>
    </row>
    <row r="101" spans="15:17" ht="15" customHeight="1">
      <c r="O101" s="120"/>
      <c r="Q101" s="120"/>
    </row>
    <row r="102" spans="15:17" ht="15" customHeight="1">
      <c r="O102" s="120"/>
      <c r="Q102" s="120"/>
    </row>
    <row r="103" spans="15:17" ht="15" customHeight="1">
      <c r="O103" s="120"/>
      <c r="Q103" s="120"/>
    </row>
    <row r="104" spans="15:17" ht="15" customHeight="1">
      <c r="O104" s="120"/>
      <c r="Q104" s="120"/>
    </row>
    <row r="105" spans="15:17" ht="15" customHeight="1">
      <c r="O105" s="120"/>
      <c r="Q105" s="120"/>
    </row>
    <row r="106" spans="15:17" ht="15" customHeight="1">
      <c r="O106" s="120"/>
      <c r="Q106" s="120"/>
    </row>
    <row r="107" spans="15:17" ht="15" customHeight="1">
      <c r="O107" s="120"/>
      <c r="Q107" s="120"/>
    </row>
    <row r="108" spans="15:17" ht="15" customHeight="1">
      <c r="O108" s="120"/>
      <c r="Q108" s="120"/>
    </row>
    <row r="109" spans="15:17" ht="15" customHeight="1">
      <c r="O109" s="120"/>
      <c r="Q109" s="120"/>
    </row>
    <row r="110" spans="15:17" ht="15" customHeight="1">
      <c r="O110" s="120"/>
      <c r="Q110" s="120"/>
    </row>
    <row r="111" spans="15:17" ht="15" customHeight="1">
      <c r="O111" s="120"/>
      <c r="Q111" s="120"/>
    </row>
    <row r="112" spans="15:17" ht="15" customHeight="1">
      <c r="O112" s="120"/>
      <c r="Q112" s="120"/>
    </row>
    <row r="113" spans="15:17" ht="15" customHeight="1">
      <c r="O113" s="120"/>
      <c r="Q113" s="120"/>
    </row>
    <row r="114" spans="15:17" ht="15" customHeight="1">
      <c r="O114" s="120"/>
      <c r="Q114" s="120"/>
    </row>
    <row r="115" spans="15:17" ht="15" customHeight="1">
      <c r="O115" s="120"/>
      <c r="Q115" s="120"/>
    </row>
    <row r="116" spans="15:17" ht="15" customHeight="1">
      <c r="O116" s="120"/>
      <c r="Q116" s="120"/>
    </row>
    <row r="117" spans="15:17" ht="15" customHeight="1">
      <c r="O117" s="120"/>
      <c r="Q117" s="120"/>
    </row>
    <row r="118" spans="15:17" ht="15" customHeight="1">
      <c r="O118" s="120"/>
      <c r="Q118" s="120"/>
    </row>
    <row r="119" spans="15:17" ht="15" customHeight="1">
      <c r="O119" s="120"/>
      <c r="Q119" s="120"/>
    </row>
    <row r="120" spans="15:17" ht="15" customHeight="1">
      <c r="O120" s="120"/>
      <c r="Q120" s="120"/>
    </row>
    <row r="121" spans="15:17" ht="15" customHeight="1">
      <c r="O121" s="120"/>
      <c r="Q121" s="120"/>
    </row>
    <row r="122" spans="15:17" ht="15" customHeight="1">
      <c r="O122" s="120"/>
      <c r="Q122" s="120"/>
    </row>
    <row r="123" spans="15:17" ht="15" customHeight="1">
      <c r="O123" s="120"/>
      <c r="Q123" s="120"/>
    </row>
    <row r="124" spans="15:17" ht="15" customHeight="1">
      <c r="O124" s="120"/>
      <c r="Q124" s="120"/>
    </row>
    <row r="125" spans="15:17" ht="15" customHeight="1">
      <c r="O125" s="120"/>
      <c r="Q125" s="120"/>
    </row>
    <row r="126" spans="15:17" ht="15" customHeight="1">
      <c r="O126" s="120"/>
      <c r="Q126" s="120"/>
    </row>
    <row r="127" spans="15:17" ht="15" customHeight="1">
      <c r="O127" s="120"/>
      <c r="Q127" s="120"/>
    </row>
    <row r="128" spans="15:17" ht="15" customHeight="1">
      <c r="O128" s="120"/>
      <c r="Q128" s="120"/>
    </row>
    <row r="129" spans="15:17" ht="15" customHeight="1">
      <c r="O129" s="120"/>
      <c r="Q129" s="120"/>
    </row>
    <row r="130" spans="15:17" ht="15" customHeight="1">
      <c r="O130" s="120"/>
      <c r="Q130" s="120"/>
    </row>
    <row r="131" spans="15:17" ht="15" customHeight="1">
      <c r="O131" s="120"/>
      <c r="Q131" s="120"/>
    </row>
    <row r="132" spans="15:17" ht="15" customHeight="1">
      <c r="O132" s="120"/>
      <c r="Q132" s="120"/>
    </row>
    <row r="133" spans="15:17" ht="15" customHeight="1">
      <c r="O133" s="120"/>
      <c r="Q133" s="120"/>
    </row>
    <row r="134" spans="15:17" ht="15" customHeight="1">
      <c r="O134" s="120"/>
      <c r="Q134" s="120"/>
    </row>
    <row r="135" spans="15:17" ht="15" customHeight="1">
      <c r="O135" s="120"/>
      <c r="Q135" s="120"/>
    </row>
    <row r="136" spans="15:17" ht="15" customHeight="1">
      <c r="O136" s="120"/>
      <c r="Q136" s="120"/>
    </row>
    <row r="137" spans="15:17" ht="15" customHeight="1">
      <c r="O137" s="120"/>
      <c r="Q137" s="120"/>
    </row>
    <row r="138" spans="15:17" ht="15" customHeight="1">
      <c r="O138" s="120"/>
      <c r="Q138" s="120"/>
    </row>
    <row r="139" spans="15:17" ht="15" customHeight="1">
      <c r="O139" s="120"/>
      <c r="Q139" s="120"/>
    </row>
    <row r="140" spans="15:17" ht="15" customHeight="1">
      <c r="O140" s="120"/>
      <c r="Q140" s="120"/>
    </row>
    <row r="141" spans="15:17" ht="15" customHeight="1">
      <c r="O141" s="120"/>
      <c r="Q141" s="120"/>
    </row>
    <row r="142" spans="15:17" ht="15" customHeight="1">
      <c r="O142" s="120"/>
      <c r="Q142" s="120"/>
    </row>
    <row r="143" spans="15:17" ht="15" customHeight="1">
      <c r="O143" s="120"/>
      <c r="Q143" s="120"/>
    </row>
    <row r="144" spans="15:17" ht="15" customHeight="1">
      <c r="O144" s="120"/>
      <c r="Q144" s="120"/>
    </row>
    <row r="145" spans="15:17" ht="15" customHeight="1">
      <c r="O145" s="120"/>
      <c r="Q145" s="120"/>
    </row>
    <row r="146" spans="15:17" ht="15" customHeight="1">
      <c r="O146" s="120"/>
      <c r="Q146" s="120"/>
    </row>
    <row r="147" spans="15:17" ht="15" customHeight="1">
      <c r="O147" s="120"/>
      <c r="Q147" s="120"/>
    </row>
    <row r="148" spans="15:17" ht="15" customHeight="1">
      <c r="O148" s="120"/>
      <c r="Q148" s="120"/>
    </row>
    <row r="149" spans="15:17" ht="15" customHeight="1">
      <c r="O149" s="120"/>
      <c r="Q149" s="120"/>
    </row>
    <row r="150" spans="15:17" ht="15" customHeight="1">
      <c r="O150" s="120"/>
      <c r="Q150" s="120"/>
    </row>
    <row r="151" spans="15:17" ht="15" customHeight="1">
      <c r="O151" s="120"/>
      <c r="Q151" s="120"/>
    </row>
    <row r="152" spans="15:17" ht="15" customHeight="1">
      <c r="O152" s="120"/>
      <c r="Q152" s="120"/>
    </row>
    <row r="153" spans="15:17" ht="15" customHeight="1">
      <c r="O153" s="120"/>
      <c r="Q153" s="120"/>
    </row>
    <row r="154" spans="15:17" ht="15" customHeight="1">
      <c r="O154" s="120"/>
      <c r="Q154" s="120"/>
    </row>
    <row r="155" spans="15:17" ht="15" customHeight="1">
      <c r="O155" s="120"/>
      <c r="Q155" s="120"/>
    </row>
    <row r="156" spans="15:17" ht="15" customHeight="1">
      <c r="O156" s="120"/>
      <c r="Q156" s="120"/>
    </row>
    <row r="157" spans="15:17" ht="15" customHeight="1">
      <c r="O157" s="120"/>
      <c r="Q157" s="120"/>
    </row>
    <row r="158" spans="15:17" ht="15" customHeight="1">
      <c r="O158" s="120"/>
      <c r="Q158" s="120"/>
    </row>
    <row r="159" spans="15:17" ht="15" customHeight="1">
      <c r="O159" s="120"/>
      <c r="Q159" s="120"/>
    </row>
    <row r="160" spans="15:17" ht="15" customHeight="1">
      <c r="O160" s="120"/>
      <c r="Q160" s="120"/>
    </row>
    <row r="161" spans="15:17" ht="15" customHeight="1">
      <c r="O161" s="120"/>
      <c r="Q161" s="120"/>
    </row>
    <row r="162" spans="15:17" ht="15" customHeight="1">
      <c r="O162" s="120"/>
      <c r="Q162" s="120"/>
    </row>
    <row r="163" spans="15:17" ht="15" customHeight="1">
      <c r="O163" s="120"/>
      <c r="Q163" s="120"/>
    </row>
    <row r="164" spans="15:17" ht="15" customHeight="1">
      <c r="O164" s="120"/>
      <c r="Q164" s="120"/>
    </row>
    <row r="165" spans="15:17" ht="15" customHeight="1">
      <c r="O165" s="120"/>
      <c r="Q165" s="120"/>
    </row>
    <row r="166" spans="15:17" ht="15" customHeight="1">
      <c r="O166" s="120"/>
      <c r="Q166" s="120"/>
    </row>
    <row r="167" spans="15:17" ht="15" customHeight="1">
      <c r="O167" s="120"/>
      <c r="Q167" s="120"/>
    </row>
    <row r="168" spans="15:17" ht="15" customHeight="1">
      <c r="O168" s="120"/>
      <c r="Q168" s="120"/>
    </row>
    <row r="169" spans="15:17" ht="15" customHeight="1">
      <c r="O169" s="120"/>
      <c r="Q169" s="120"/>
    </row>
    <row r="170" spans="15:17" ht="15" customHeight="1">
      <c r="O170" s="120"/>
      <c r="Q170" s="120"/>
    </row>
    <row r="171" spans="15:17" ht="15" customHeight="1">
      <c r="O171" s="120"/>
      <c r="Q171" s="120"/>
    </row>
    <row r="172" spans="15:17" ht="15" customHeight="1">
      <c r="O172" s="120"/>
      <c r="Q172" s="120"/>
    </row>
    <row r="173" spans="15:17" ht="15" customHeight="1">
      <c r="O173" s="120"/>
      <c r="Q173" s="120"/>
    </row>
    <row r="174" spans="15:17" ht="15" customHeight="1">
      <c r="O174" s="120"/>
      <c r="Q174" s="120"/>
    </row>
    <row r="175" spans="15:17" ht="15" customHeight="1">
      <c r="O175" s="120"/>
      <c r="Q175" s="120"/>
    </row>
    <row r="176" spans="15:17" ht="15" customHeight="1">
      <c r="O176" s="120"/>
      <c r="Q176" s="120"/>
    </row>
    <row r="177" spans="15:17" ht="15" customHeight="1">
      <c r="O177" s="120"/>
      <c r="Q177" s="120"/>
    </row>
    <row r="178" spans="15:17" ht="15" customHeight="1">
      <c r="O178" s="120"/>
      <c r="Q178" s="120"/>
    </row>
    <row r="179" spans="15:17" ht="15" customHeight="1">
      <c r="O179" s="120"/>
      <c r="Q179" s="120"/>
    </row>
    <row r="180" spans="15:17" ht="15" customHeight="1">
      <c r="O180" s="120"/>
      <c r="Q180" s="120"/>
    </row>
    <row r="181" spans="15:17" ht="15" customHeight="1">
      <c r="O181" s="120"/>
      <c r="Q181" s="120"/>
    </row>
    <row r="182" spans="15:17" ht="15" customHeight="1">
      <c r="O182" s="120"/>
      <c r="Q182" s="120"/>
    </row>
    <row r="183" spans="15:17" ht="15" customHeight="1">
      <c r="O183" s="120"/>
      <c r="Q183" s="120"/>
    </row>
    <row r="184" spans="15:17" ht="15" customHeight="1">
      <c r="O184" s="120"/>
      <c r="Q184" s="120"/>
    </row>
    <row r="185" spans="15:17" ht="15" customHeight="1">
      <c r="O185" s="120"/>
      <c r="Q185" s="120"/>
    </row>
    <row r="186" spans="15:17" ht="15" customHeight="1">
      <c r="O186" s="120"/>
      <c r="Q186" s="120"/>
    </row>
    <row r="187" spans="15:17" ht="15" customHeight="1">
      <c r="O187" s="120"/>
      <c r="Q187" s="120"/>
    </row>
    <row r="188" spans="15:17" ht="15" customHeight="1">
      <c r="O188" s="120"/>
      <c r="Q188" s="120"/>
    </row>
    <row r="189" spans="15:17" ht="15" customHeight="1">
      <c r="O189" s="120"/>
      <c r="Q189" s="120"/>
    </row>
    <row r="190" spans="15:17" ht="15" customHeight="1">
      <c r="O190" s="120"/>
      <c r="Q190" s="120"/>
    </row>
    <row r="191" spans="15:17" ht="15" customHeight="1">
      <c r="O191" s="120"/>
      <c r="Q191" s="120"/>
    </row>
    <row r="192" spans="15:17" ht="15" customHeight="1">
      <c r="O192" s="120"/>
      <c r="Q192" s="120"/>
    </row>
    <row r="193" spans="15:17" ht="15" customHeight="1">
      <c r="O193" s="120"/>
      <c r="Q193" s="120"/>
    </row>
    <row r="194" spans="15:17" ht="15" customHeight="1">
      <c r="O194" s="120"/>
      <c r="Q194" s="120"/>
    </row>
    <row r="195" spans="15:17" ht="15" customHeight="1">
      <c r="O195" s="120"/>
      <c r="Q195" s="120"/>
    </row>
    <row r="196" spans="15:17" ht="15" customHeight="1">
      <c r="O196" s="120"/>
      <c r="Q196" s="120"/>
    </row>
    <row r="197" spans="15:17" ht="15" customHeight="1">
      <c r="O197" s="120"/>
      <c r="Q197" s="120"/>
    </row>
    <row r="198" spans="15:17" ht="15" customHeight="1">
      <c r="O198" s="120"/>
      <c r="Q198" s="120"/>
    </row>
    <row r="199" spans="15:17" ht="15" customHeight="1">
      <c r="O199" s="120"/>
      <c r="Q199" s="120"/>
    </row>
    <row r="200" spans="15:17" ht="15" customHeight="1">
      <c r="O200" s="120"/>
      <c r="Q200" s="120"/>
    </row>
    <row r="201" spans="15:17" ht="15" customHeight="1">
      <c r="O201" s="120"/>
      <c r="Q201" s="120"/>
    </row>
    <row r="202" spans="15:17" ht="15" customHeight="1">
      <c r="O202" s="120"/>
      <c r="Q202" s="120"/>
    </row>
    <row r="203" spans="15:17" ht="15" customHeight="1">
      <c r="O203" s="120"/>
      <c r="Q203" s="120"/>
    </row>
    <row r="204" spans="15:17" ht="15" customHeight="1">
      <c r="O204" s="120"/>
      <c r="Q204" s="120"/>
    </row>
    <row r="205" spans="15:17" ht="15" customHeight="1">
      <c r="O205" s="120"/>
      <c r="Q205" s="120"/>
    </row>
    <row r="206" spans="15:17" ht="15" customHeight="1">
      <c r="O206" s="120"/>
      <c r="Q206" s="120"/>
    </row>
    <row r="207" spans="15:17" ht="15" customHeight="1">
      <c r="O207" s="120"/>
      <c r="Q207" s="120"/>
    </row>
    <row r="208" spans="15:17" ht="15" customHeight="1">
      <c r="O208" s="120"/>
      <c r="Q208" s="120"/>
    </row>
    <row r="209" spans="15:17" ht="15" customHeight="1">
      <c r="O209" s="120"/>
      <c r="Q209" s="120"/>
    </row>
    <row r="210" spans="15:17" ht="15" customHeight="1">
      <c r="O210" s="120"/>
      <c r="Q210" s="120"/>
    </row>
    <row r="211" spans="15:17" ht="15" customHeight="1">
      <c r="O211" s="120"/>
      <c r="Q211" s="120"/>
    </row>
    <row r="212" spans="15:17" ht="15" customHeight="1">
      <c r="O212" s="120"/>
      <c r="Q212" s="120"/>
    </row>
    <row r="213" spans="15:17" ht="15" customHeight="1">
      <c r="O213" s="120"/>
      <c r="Q213" s="120"/>
    </row>
    <row r="214" spans="15:17" ht="15" customHeight="1">
      <c r="O214" s="120"/>
      <c r="Q214" s="120"/>
    </row>
    <row r="215" spans="15:17" ht="15" customHeight="1">
      <c r="O215" s="120"/>
      <c r="Q215" s="120"/>
    </row>
    <row r="216" spans="15:17" ht="15" customHeight="1">
      <c r="O216" s="120"/>
      <c r="Q216" s="120"/>
    </row>
    <row r="217" spans="15:17" ht="15" customHeight="1">
      <c r="O217" s="120"/>
      <c r="Q217" s="120"/>
    </row>
    <row r="218" spans="15:17" ht="15" customHeight="1">
      <c r="O218" s="120"/>
      <c r="Q218" s="120"/>
    </row>
    <row r="219" spans="15:17" ht="15" customHeight="1">
      <c r="O219" s="120"/>
      <c r="Q219" s="120"/>
    </row>
    <row r="220" spans="15:17" ht="15" customHeight="1">
      <c r="O220" s="120"/>
      <c r="Q220" s="120"/>
    </row>
    <row r="221" spans="15:17" ht="15" customHeight="1">
      <c r="O221" s="120"/>
      <c r="Q221" s="120"/>
    </row>
    <row r="222" spans="15:17" ht="15" customHeight="1">
      <c r="O222" s="120"/>
      <c r="Q222" s="120"/>
    </row>
    <row r="223" spans="15:17" ht="15" customHeight="1">
      <c r="O223" s="120"/>
      <c r="Q223" s="120"/>
    </row>
    <row r="224" spans="15:17" ht="15" customHeight="1">
      <c r="O224" s="120"/>
      <c r="Q224" s="120"/>
    </row>
    <row r="225" spans="15:17" ht="15" customHeight="1">
      <c r="O225" s="120"/>
      <c r="Q225" s="120"/>
    </row>
    <row r="226" spans="15:17" ht="15" customHeight="1">
      <c r="O226" s="120"/>
      <c r="Q226" s="120"/>
    </row>
    <row r="227" spans="15:17" ht="15" customHeight="1">
      <c r="O227" s="120"/>
      <c r="Q227" s="120"/>
    </row>
    <row r="228" spans="15:17" ht="15" customHeight="1">
      <c r="O228" s="120"/>
      <c r="Q228" s="120"/>
    </row>
    <row r="229" spans="15:17" ht="15" customHeight="1">
      <c r="O229" s="120"/>
      <c r="Q229" s="120"/>
    </row>
    <row r="230" spans="15:17" ht="15" customHeight="1">
      <c r="O230" s="120"/>
      <c r="Q230" s="120"/>
    </row>
    <row r="231" spans="15:17" ht="15" customHeight="1">
      <c r="O231" s="120"/>
      <c r="Q231" s="120"/>
    </row>
    <row r="232" spans="15:17" ht="15" customHeight="1">
      <c r="O232" s="120"/>
      <c r="Q232" s="120"/>
    </row>
    <row r="233" spans="15:17" ht="15" customHeight="1">
      <c r="O233" s="120"/>
      <c r="Q233" s="120"/>
    </row>
    <row r="234" spans="15:17" ht="15" customHeight="1">
      <c r="O234" s="120"/>
      <c r="Q234" s="120"/>
    </row>
    <row r="235" spans="15:17" ht="15" customHeight="1">
      <c r="O235" s="120"/>
      <c r="Q235" s="120"/>
    </row>
    <row r="353" spans="15:18" ht="15" customHeight="1">
      <c r="R353" s="58" t="s">
        <v>55</v>
      </c>
    </row>
    <row r="354" spans="15:18" ht="15" customHeight="1">
      <c r="O354" s="60" t="s">
        <v>55</v>
      </c>
      <c r="Q354" s="60" t="s">
        <v>55</v>
      </c>
    </row>
  </sheetData>
  <mergeCells count="8">
    <mergeCell ref="P13:R14"/>
    <mergeCell ref="C15:K16"/>
    <mergeCell ref="I27:K27"/>
    <mergeCell ref="C39:K40"/>
    <mergeCell ref="C13:K13"/>
    <mergeCell ref="C14:K14"/>
    <mergeCell ref="E27:G27"/>
    <mergeCell ref="L13:O14"/>
  </mergeCells>
  <pageMargins left="1" right="0.75" top="1" bottom="0.25" header="0.5" footer="0.25"/>
  <pageSetup paperSize="9" orientation="portrait" r:id="rId1"/>
  <headerFooter alignWithMargins="0">
    <oddFooter>&amp;C
&amp;"Times New Roman,Regular"&amp;11 16</oddFooter>
  </headerFooter>
  <rowBreaks count="1" manualBreakCount="1">
    <brk id="54" min="1"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FF0000"/>
  </sheetPr>
  <dimension ref="B2:U74"/>
  <sheetViews>
    <sheetView view="pageBreakPreview" topLeftCell="A25" zoomScaleNormal="100" zoomScaleSheetLayoutView="100" workbookViewId="0">
      <selection activeCell="K66" sqref="K66"/>
    </sheetView>
  </sheetViews>
  <sheetFormatPr defaultRowHeight="15"/>
  <cols>
    <col min="1" max="1" width="2.42578125" style="94" customWidth="1"/>
    <col min="2" max="2" width="5" style="94" customWidth="1"/>
    <col min="3" max="3" width="34.140625" style="94" customWidth="1"/>
    <col min="4" max="4" width="3.42578125" style="94" customWidth="1"/>
    <col min="5" max="5" width="1.7109375" style="94" customWidth="1"/>
    <col min="6" max="6" width="0.7109375" style="94" hidden="1" customWidth="1"/>
    <col min="7" max="7" width="9.140625" style="94" customWidth="1"/>
    <col min="8" max="8" width="0.5703125" style="94" customWidth="1"/>
    <col min="9" max="9" width="8.85546875" style="94" customWidth="1"/>
    <col min="10" max="10" width="0.7109375" style="94" customWidth="1"/>
    <col min="11" max="11" width="11.28515625" style="94" bestFit="1" customWidth="1"/>
    <col min="12" max="12" width="0.85546875" style="94" customWidth="1"/>
    <col min="13" max="13" width="10.28515625" style="94" bestFit="1" customWidth="1"/>
    <col min="14" max="14" width="13" style="94" bestFit="1" customWidth="1"/>
    <col min="15" max="15" width="11.85546875" style="94" bestFit="1" customWidth="1"/>
    <col min="16" max="16" width="12.5703125" style="94" bestFit="1" customWidth="1"/>
    <col min="17" max="17" width="10.5703125" style="94" bestFit="1" customWidth="1"/>
    <col min="18" max="18" width="11.85546875" style="94" bestFit="1" customWidth="1"/>
    <col min="19" max="16384" width="9.140625" style="94"/>
  </cols>
  <sheetData>
    <row r="2" spans="2:21" ht="15" customHeight="1">
      <c r="B2" s="93"/>
    </row>
    <row r="3" spans="2:21" ht="15" customHeight="1">
      <c r="B3" s="95" t="s">
        <v>138</v>
      </c>
    </row>
    <row r="4" spans="2:21" ht="15" customHeight="1">
      <c r="B4" s="95"/>
    </row>
    <row r="5" spans="2:21" ht="15" customHeight="1">
      <c r="B5" s="22" t="s">
        <v>89</v>
      </c>
    </row>
    <row r="6" spans="2:21" ht="15" customHeight="1">
      <c r="B6" s="96"/>
    </row>
    <row r="7" spans="2:21">
      <c r="B7" s="103">
        <v>20</v>
      </c>
      <c r="C7" s="103" t="s">
        <v>246</v>
      </c>
    </row>
    <row r="8" spans="2:21" ht="11.25" customHeight="1">
      <c r="B8" s="103"/>
      <c r="C8" s="103"/>
    </row>
    <row r="9" spans="2:21">
      <c r="B9" s="102"/>
      <c r="C9" s="103" t="s">
        <v>247</v>
      </c>
    </row>
    <row r="10" spans="2:21" ht="12" customHeight="1">
      <c r="B10" s="100"/>
      <c r="C10" s="115"/>
    </row>
    <row r="11" spans="2:21" s="58" customFormat="1" ht="15" customHeight="1">
      <c r="B11" s="104"/>
      <c r="C11" s="103" t="s">
        <v>265</v>
      </c>
      <c r="D11" s="105"/>
      <c r="E11" s="105"/>
      <c r="F11" s="105"/>
      <c r="G11" s="105"/>
      <c r="H11" s="105"/>
      <c r="I11" s="105"/>
      <c r="J11" s="105"/>
      <c r="K11" s="105"/>
      <c r="O11" s="60"/>
      <c r="Q11" s="60"/>
      <c r="T11" s="55"/>
      <c r="U11" s="55"/>
    </row>
    <row r="12" spans="2:21" s="58" customFormat="1" ht="12" customHeight="1">
      <c r="B12" s="100"/>
      <c r="C12" s="103"/>
      <c r="D12" s="105"/>
      <c r="E12" s="105"/>
      <c r="F12" s="105"/>
      <c r="G12" s="105"/>
      <c r="H12" s="105"/>
      <c r="I12" s="105"/>
      <c r="J12" s="105"/>
      <c r="K12" s="105"/>
      <c r="O12" s="60"/>
      <c r="Q12" s="60"/>
      <c r="T12" s="55"/>
      <c r="U12" s="55"/>
    </row>
    <row r="13" spans="2:21" s="58" customFormat="1" ht="30" customHeight="1">
      <c r="B13" s="100"/>
      <c r="C13" s="443" t="s">
        <v>266</v>
      </c>
      <c r="D13" s="443"/>
      <c r="E13" s="443"/>
      <c r="F13" s="443"/>
      <c r="G13" s="443"/>
      <c r="H13" s="443"/>
      <c r="I13" s="443"/>
      <c r="J13" s="443"/>
      <c r="K13" s="443"/>
      <c r="L13" s="443"/>
      <c r="M13" s="443"/>
      <c r="O13" s="60"/>
      <c r="Q13" s="60"/>
      <c r="T13" s="55"/>
      <c r="U13" s="55"/>
    </row>
    <row r="14" spans="2:21" s="58" customFormat="1" ht="12" customHeight="1">
      <c r="B14" s="100"/>
      <c r="C14" s="103"/>
      <c r="D14" s="105"/>
      <c r="E14" s="105"/>
      <c r="F14" s="105"/>
      <c r="G14" s="105"/>
      <c r="H14" s="105"/>
      <c r="I14" s="105"/>
      <c r="J14" s="105"/>
      <c r="K14" s="118"/>
      <c r="O14" s="60"/>
      <c r="Q14" s="60"/>
      <c r="T14" s="55"/>
      <c r="U14" s="55"/>
    </row>
    <row r="15" spans="2:21" s="58" customFormat="1" ht="15" customHeight="1">
      <c r="B15" s="100"/>
      <c r="C15" s="103" t="s">
        <v>267</v>
      </c>
      <c r="D15" s="106"/>
      <c r="G15" s="107"/>
      <c r="H15" s="108"/>
      <c r="I15" s="109"/>
      <c r="J15" s="108"/>
      <c r="K15" s="109" t="s">
        <v>251</v>
      </c>
      <c r="L15" s="108"/>
      <c r="M15" s="129" t="s">
        <v>268</v>
      </c>
      <c r="O15" s="60"/>
      <c r="Q15" s="60"/>
      <c r="T15" s="55"/>
      <c r="U15" s="55"/>
    </row>
    <row r="16" spans="2:21" s="58" customFormat="1" ht="15" customHeight="1">
      <c r="B16" s="100"/>
      <c r="C16" s="106"/>
      <c r="D16" s="106"/>
      <c r="G16" s="107"/>
      <c r="H16" s="108"/>
      <c r="I16" s="110"/>
      <c r="J16" s="108"/>
      <c r="K16" s="110" t="s">
        <v>269</v>
      </c>
      <c r="L16" s="108"/>
      <c r="M16" s="107" t="s">
        <v>270</v>
      </c>
      <c r="O16" s="60"/>
      <c r="Q16" s="60"/>
      <c r="T16" s="55"/>
      <c r="U16" s="55"/>
    </row>
    <row r="17" spans="2:21" s="58" customFormat="1" ht="15" customHeight="1">
      <c r="B17" s="100"/>
      <c r="C17" s="106"/>
      <c r="D17" s="106"/>
      <c r="G17" s="107"/>
      <c r="H17" s="106"/>
      <c r="I17" s="107"/>
      <c r="J17" s="106"/>
      <c r="K17" s="111" t="s">
        <v>7</v>
      </c>
      <c r="L17" s="106"/>
      <c r="M17" s="111" t="s">
        <v>7</v>
      </c>
      <c r="O17" s="60"/>
      <c r="Q17" s="60"/>
      <c r="T17" s="55"/>
      <c r="U17" s="55"/>
    </row>
    <row r="18" spans="2:21" s="58" customFormat="1" ht="10.5" customHeight="1">
      <c r="B18" s="100"/>
      <c r="C18" s="94"/>
      <c r="D18" s="94"/>
      <c r="G18" s="94"/>
      <c r="H18" s="94"/>
      <c r="I18" s="94"/>
      <c r="J18" s="94"/>
      <c r="K18" s="94"/>
      <c r="L18" s="94"/>
      <c r="M18" s="94"/>
      <c r="O18" s="60"/>
      <c r="Q18" s="60"/>
      <c r="T18" s="55"/>
      <c r="U18" s="55"/>
    </row>
    <row r="19" spans="2:21" s="58" customFormat="1" ht="15" customHeight="1">
      <c r="B19" s="100"/>
      <c r="C19" s="103" t="s">
        <v>271</v>
      </c>
      <c r="D19" s="94"/>
      <c r="G19" s="94"/>
      <c r="H19" s="94"/>
      <c r="I19" s="94"/>
      <c r="J19" s="94"/>
      <c r="K19" s="94"/>
      <c r="L19" s="94"/>
      <c r="M19" s="94"/>
      <c r="O19" s="60"/>
      <c r="Q19" s="60"/>
      <c r="T19" s="55"/>
      <c r="U19" s="55"/>
    </row>
    <row r="20" spans="2:21" s="58" customFormat="1" ht="15" customHeight="1" thickBot="1">
      <c r="B20" s="100"/>
      <c r="C20" s="100" t="s">
        <v>233</v>
      </c>
      <c r="D20" s="94"/>
      <c r="G20" s="112"/>
      <c r="H20" s="112"/>
      <c r="I20" s="112"/>
      <c r="J20" s="112"/>
      <c r="K20" s="301">
        <v>490778</v>
      </c>
      <c r="L20" s="113">
        <v>0</v>
      </c>
      <c r="M20" s="301">
        <v>490778</v>
      </c>
      <c r="O20" s="60"/>
      <c r="Q20" s="60"/>
      <c r="T20" s="55"/>
      <c r="U20" s="55"/>
    </row>
    <row r="21" spans="2:21" s="58" customFormat="1" ht="15" hidden="1" customHeight="1" thickBot="1">
      <c r="B21" s="100"/>
      <c r="C21" s="119" t="s">
        <v>94</v>
      </c>
      <c r="D21" s="94"/>
      <c r="G21" s="112"/>
      <c r="H21" s="112"/>
      <c r="I21" s="112"/>
      <c r="J21" s="112"/>
      <c r="K21" s="301">
        <v>102756</v>
      </c>
      <c r="L21" s="113">
        <v>0</v>
      </c>
      <c r="M21" s="301">
        <v>102756</v>
      </c>
      <c r="O21" s="60"/>
      <c r="Q21" s="60"/>
      <c r="T21" s="55"/>
      <c r="U21" s="55"/>
    </row>
    <row r="22" spans="2:21" s="58" customFormat="1" ht="13.5" customHeight="1" thickTop="1">
      <c r="B22" s="100"/>
      <c r="C22" s="94"/>
      <c r="D22" s="94"/>
      <c r="E22" s="94"/>
      <c r="F22" s="94"/>
      <c r="G22" s="94"/>
      <c r="H22" s="94"/>
      <c r="I22" s="94"/>
      <c r="J22" s="94"/>
      <c r="K22" s="94"/>
      <c r="O22" s="60"/>
      <c r="Q22" s="60"/>
      <c r="T22" s="55"/>
      <c r="U22" s="55"/>
    </row>
    <row r="23" spans="2:21" ht="14.25" customHeight="1">
      <c r="B23" s="100"/>
      <c r="C23" s="103" t="s">
        <v>272</v>
      </c>
      <c r="G23" s="107"/>
      <c r="I23" s="109"/>
      <c r="K23" s="129" t="s">
        <v>251</v>
      </c>
      <c r="M23" s="129" t="s">
        <v>268</v>
      </c>
    </row>
    <row r="24" spans="2:21" ht="14.25" customHeight="1">
      <c r="B24" s="100"/>
      <c r="C24" s="106"/>
      <c r="G24" s="107"/>
      <c r="I24" s="110"/>
      <c r="K24" s="110" t="s">
        <v>269</v>
      </c>
      <c r="M24" s="107" t="s">
        <v>270</v>
      </c>
    </row>
    <row r="25" spans="2:21" ht="14.25" customHeight="1">
      <c r="B25" s="100"/>
      <c r="C25" s="106"/>
      <c r="G25" s="107"/>
      <c r="I25" s="107"/>
      <c r="K25" s="111" t="s">
        <v>7</v>
      </c>
      <c r="M25" s="111" t="s">
        <v>7</v>
      </c>
    </row>
    <row r="26" spans="2:21" ht="14.25" customHeight="1">
      <c r="B26" s="100"/>
    </row>
    <row r="27" spans="2:21" ht="14.25" customHeight="1">
      <c r="B27" s="100"/>
      <c r="C27" s="103" t="s">
        <v>271</v>
      </c>
    </row>
    <row r="28" spans="2:21" ht="14.25" customHeight="1" thickBot="1">
      <c r="B28" s="100"/>
      <c r="C28" s="100" t="s">
        <v>233</v>
      </c>
      <c r="G28" s="112"/>
      <c r="I28" s="112"/>
      <c r="K28" s="301">
        <v>102756</v>
      </c>
      <c r="L28" s="94">
        <v>0</v>
      </c>
      <c r="M28" s="301">
        <v>102756</v>
      </c>
    </row>
    <row r="29" spans="2:21" ht="14.25" hidden="1" customHeight="1" thickBot="1">
      <c r="B29" s="100"/>
      <c r="C29" s="119" t="s">
        <v>94</v>
      </c>
      <c r="G29" s="301">
        <v>199643</v>
      </c>
      <c r="H29" s="94">
        <v>0</v>
      </c>
      <c r="I29" s="301">
        <v>199643</v>
      </c>
      <c r="K29" s="301">
        <v>0</v>
      </c>
      <c r="M29" s="301">
        <v>0</v>
      </c>
    </row>
    <row r="30" spans="2:21" ht="14.25" customHeight="1" thickTop="1">
      <c r="B30" s="100"/>
      <c r="C30" s="115"/>
    </row>
    <row r="31" spans="2:21" ht="14.25" customHeight="1">
      <c r="B31" s="100"/>
      <c r="C31" s="444" t="s">
        <v>273</v>
      </c>
      <c r="D31" s="444"/>
      <c r="E31" s="444"/>
      <c r="F31" s="444"/>
      <c r="G31" s="444"/>
      <c r="H31" s="444"/>
      <c r="I31" s="445"/>
      <c r="J31" s="445"/>
      <c r="K31" s="445"/>
      <c r="L31" s="418"/>
      <c r="M31" s="418"/>
    </row>
    <row r="32" spans="2:21" ht="14.25" customHeight="1">
      <c r="B32" s="100"/>
      <c r="C32" s="444"/>
      <c r="D32" s="444"/>
      <c r="E32" s="444"/>
      <c r="F32" s="444"/>
      <c r="G32" s="444"/>
      <c r="H32" s="444"/>
      <c r="I32" s="445"/>
      <c r="J32" s="445"/>
      <c r="K32" s="445"/>
      <c r="L32" s="418"/>
      <c r="M32" s="418"/>
    </row>
    <row r="33" spans="2:15" ht="10.5" customHeight="1">
      <c r="B33" s="100"/>
      <c r="C33" s="115"/>
    </row>
    <row r="34" spans="2:15" ht="14.25" customHeight="1">
      <c r="B34" s="100"/>
      <c r="C34" s="3" t="s">
        <v>274</v>
      </c>
    </row>
    <row r="35" spans="2:15" ht="10.5" customHeight="1">
      <c r="B35" s="100"/>
      <c r="C35" s="115"/>
    </row>
    <row r="36" spans="2:15" ht="14.25" customHeight="1">
      <c r="B36" s="100"/>
      <c r="C36" s="447" t="s">
        <v>275</v>
      </c>
      <c r="D36" s="447"/>
      <c r="E36" s="447"/>
      <c r="F36" s="447"/>
      <c r="G36" s="447"/>
      <c r="H36" s="447"/>
      <c r="I36" s="447"/>
      <c r="J36" s="447"/>
      <c r="K36" s="447"/>
      <c r="L36" s="447"/>
      <c r="M36" s="447"/>
      <c r="N36" s="162"/>
      <c r="O36" s="162"/>
    </row>
    <row r="37" spans="2:15" ht="14.25" customHeight="1">
      <c r="B37" s="100"/>
      <c r="C37" s="447"/>
      <c r="D37" s="447"/>
      <c r="E37" s="447"/>
      <c r="F37" s="447"/>
      <c r="G37" s="447"/>
      <c r="H37" s="447"/>
      <c r="I37" s="447"/>
      <c r="J37" s="447"/>
      <c r="K37" s="447"/>
      <c r="L37" s="447"/>
      <c r="M37" s="447"/>
      <c r="N37" s="162"/>
      <c r="O37" s="162"/>
    </row>
    <row r="38" spans="2:15" ht="14.25" customHeight="1">
      <c r="B38" s="100"/>
      <c r="C38" s="447"/>
      <c r="D38" s="447"/>
      <c r="E38" s="447"/>
      <c r="F38" s="447"/>
      <c r="G38" s="447"/>
      <c r="H38" s="447"/>
      <c r="I38" s="447"/>
      <c r="J38" s="447"/>
      <c r="K38" s="447"/>
      <c r="L38" s="447"/>
      <c r="M38" s="447"/>
      <c r="N38" s="162"/>
      <c r="O38" s="162"/>
    </row>
    <row r="39" spans="2:15" ht="19.5" customHeight="1">
      <c r="B39" s="100"/>
      <c r="C39" s="447"/>
      <c r="D39" s="447"/>
      <c r="E39" s="447"/>
      <c r="F39" s="447"/>
      <c r="G39" s="447"/>
      <c r="H39" s="447"/>
      <c r="I39" s="447"/>
      <c r="J39" s="447"/>
      <c r="K39" s="447"/>
      <c r="L39" s="447"/>
      <c r="M39" s="447"/>
    </row>
    <row r="40" spans="2:15" ht="12.75" customHeight="1">
      <c r="B40" s="100"/>
      <c r="C40" s="163"/>
      <c r="D40" s="163"/>
      <c r="E40" s="163"/>
      <c r="F40" s="163"/>
      <c r="G40" s="163"/>
      <c r="H40" s="163"/>
      <c r="I40" s="163"/>
      <c r="J40" s="163"/>
      <c r="K40" s="163"/>
      <c r="L40" s="163"/>
      <c r="M40" s="163"/>
    </row>
    <row r="41" spans="2:15" ht="14.25" customHeight="1">
      <c r="B41" s="116"/>
      <c r="C41" s="115" t="s">
        <v>276</v>
      </c>
    </row>
    <row r="42" spans="2:15" ht="9" customHeight="1">
      <c r="B42" s="100"/>
      <c r="C42" s="115"/>
    </row>
    <row r="43" spans="2:15" ht="14.25" customHeight="1">
      <c r="C43" s="444" t="s">
        <v>277</v>
      </c>
      <c r="D43" s="444"/>
      <c r="E43" s="444"/>
      <c r="F43" s="444"/>
      <c r="G43" s="444"/>
      <c r="H43" s="444"/>
      <c r="I43" s="445"/>
      <c r="J43" s="445"/>
      <c r="K43" s="445"/>
      <c r="L43" s="418"/>
      <c r="M43" s="418"/>
    </row>
    <row r="44" spans="2:15" ht="14.25" customHeight="1">
      <c r="C44" s="444"/>
      <c r="D44" s="444"/>
      <c r="E44" s="444"/>
      <c r="F44" s="444"/>
      <c r="G44" s="444"/>
      <c r="H44" s="444"/>
      <c r="I44" s="445"/>
      <c r="J44" s="445"/>
      <c r="K44" s="445"/>
      <c r="L44" s="418"/>
      <c r="M44" s="418"/>
    </row>
    <row r="45" spans="2:15" ht="14.25" customHeight="1">
      <c r="B45" s="100"/>
      <c r="C45" s="115"/>
    </row>
    <row r="46" spans="2:15">
      <c r="B46" s="116"/>
      <c r="C46" s="115" t="s">
        <v>278</v>
      </c>
    </row>
    <row r="47" spans="2:15" ht="9" customHeight="1">
      <c r="B47" s="100"/>
      <c r="C47" s="115"/>
    </row>
    <row r="48" spans="2:15">
      <c r="B48" s="100"/>
      <c r="C48" s="115" t="s">
        <v>279</v>
      </c>
    </row>
    <row r="49" spans="2:16">
      <c r="B49" s="100"/>
      <c r="C49" s="440" t="s">
        <v>280</v>
      </c>
      <c r="D49" s="440"/>
      <c r="E49" s="440"/>
      <c r="F49" s="440"/>
      <c r="G49" s="440"/>
      <c r="H49" s="440"/>
      <c r="I49" s="440"/>
      <c r="J49" s="440"/>
      <c r="K49" s="440"/>
      <c r="L49" s="440"/>
      <c r="M49" s="440"/>
    </row>
    <row r="50" spans="2:16">
      <c r="B50" s="100"/>
      <c r="C50" s="440"/>
      <c r="D50" s="440"/>
      <c r="E50" s="440"/>
      <c r="F50" s="440"/>
      <c r="G50" s="440"/>
      <c r="H50" s="440"/>
      <c r="I50" s="440"/>
      <c r="J50" s="440"/>
      <c r="K50" s="440"/>
      <c r="L50" s="440"/>
      <c r="M50" s="440"/>
    </row>
    <row r="51" spans="2:16">
      <c r="B51" s="100"/>
      <c r="G51" s="446"/>
      <c r="H51" s="446"/>
      <c r="I51" s="446"/>
      <c r="J51" s="115"/>
      <c r="K51" s="132" t="s">
        <v>253</v>
      </c>
      <c r="L51" s="132"/>
      <c r="M51" s="132" t="s">
        <v>254</v>
      </c>
    </row>
    <row r="52" spans="2:16">
      <c r="B52" s="100"/>
      <c r="F52" s="121"/>
      <c r="G52" s="107"/>
      <c r="H52" s="107"/>
      <c r="I52" s="107"/>
      <c r="J52" s="107"/>
      <c r="K52" s="133" t="s">
        <v>281</v>
      </c>
      <c r="L52" s="132"/>
      <c r="M52" s="133" t="s">
        <v>281</v>
      </c>
      <c r="N52" s="121"/>
      <c r="O52" s="121"/>
    </row>
    <row r="53" spans="2:16" ht="11.25" customHeight="1">
      <c r="B53" s="100"/>
      <c r="F53" s="121"/>
      <c r="G53" s="107"/>
      <c r="H53" s="107"/>
      <c r="I53" s="107"/>
      <c r="J53" s="107"/>
      <c r="K53" s="107"/>
      <c r="L53" s="107"/>
      <c r="M53" s="107"/>
      <c r="N53" s="121"/>
      <c r="O53" s="121"/>
    </row>
    <row r="54" spans="2:16">
      <c r="B54" s="100"/>
      <c r="C54" s="100" t="s">
        <v>60</v>
      </c>
      <c r="F54" s="121"/>
      <c r="G54" s="107"/>
      <c r="H54" s="107"/>
      <c r="I54" s="107"/>
      <c r="J54" s="107"/>
      <c r="K54" s="361">
        <v>63142.26666666667</v>
      </c>
      <c r="L54" s="107"/>
      <c r="M54" s="112">
        <v>31302</v>
      </c>
      <c r="N54" s="121"/>
      <c r="O54" s="121"/>
    </row>
    <row r="55" spans="2:16">
      <c r="B55" s="100"/>
      <c r="C55" s="100" t="s">
        <v>207</v>
      </c>
      <c r="F55" s="121"/>
      <c r="G55" s="107"/>
      <c r="H55" s="107"/>
      <c r="I55" s="107"/>
      <c r="J55" s="107"/>
      <c r="K55" s="361">
        <v>20886.133333333335</v>
      </c>
      <c r="L55" s="107"/>
      <c r="M55" s="112">
        <v>0</v>
      </c>
      <c r="N55" s="121"/>
      <c r="O55" s="121"/>
    </row>
    <row r="56" spans="2:16" ht="15.75" thickBot="1">
      <c r="B56" s="100"/>
      <c r="C56" s="362" t="s">
        <v>282</v>
      </c>
      <c r="F56" s="121"/>
      <c r="G56" s="107"/>
      <c r="H56" s="107"/>
      <c r="I56" s="107"/>
      <c r="J56" s="107"/>
      <c r="K56" s="363">
        <v>84028.400000000009</v>
      </c>
      <c r="L56" s="107"/>
      <c r="M56" s="363">
        <v>31302</v>
      </c>
      <c r="N56" s="121"/>
      <c r="O56" s="121"/>
      <c r="P56" s="94">
        <v>15</v>
      </c>
    </row>
    <row r="57" spans="2:16" hidden="1">
      <c r="B57" s="100"/>
      <c r="G57" s="112"/>
      <c r="H57" s="112"/>
      <c r="I57" s="112"/>
      <c r="J57" s="113"/>
      <c r="K57" s="113"/>
      <c r="L57" s="113"/>
      <c r="M57" s="113"/>
    </row>
    <row r="58" spans="2:16" hidden="1">
      <c r="B58" s="100" t="s">
        <v>108</v>
      </c>
      <c r="C58" s="100"/>
      <c r="G58" s="112"/>
      <c r="H58" s="112"/>
      <c r="I58" s="112"/>
      <c r="J58" s="113"/>
      <c r="K58" s="113"/>
      <c r="L58" s="113"/>
      <c r="M58" s="113"/>
      <c r="N58" s="122"/>
    </row>
    <row r="59" spans="2:16" ht="15.75" hidden="1" thickBot="1">
      <c r="B59" s="100"/>
      <c r="C59" s="94" t="s">
        <v>283</v>
      </c>
      <c r="G59" s="112"/>
      <c r="H59" s="112"/>
      <c r="I59" s="112"/>
      <c r="J59" s="113"/>
      <c r="K59" s="114">
        <v>0</v>
      </c>
      <c r="L59" s="113"/>
      <c r="M59" s="114">
        <v>34208</v>
      </c>
    </row>
    <row r="60" spans="2:16" ht="11.25" customHeight="1" thickTop="1">
      <c r="B60" s="100"/>
      <c r="G60" s="112"/>
      <c r="H60" s="112"/>
      <c r="I60" s="112"/>
      <c r="J60" s="113"/>
      <c r="K60" s="112"/>
      <c r="L60" s="113"/>
      <c r="M60" s="112"/>
      <c r="P60" s="94">
        <v>13.5</v>
      </c>
    </row>
    <row r="61" spans="2:16" ht="7.5" customHeight="1">
      <c r="B61" s="100"/>
      <c r="G61" s="112"/>
      <c r="H61" s="112"/>
      <c r="I61" s="112"/>
      <c r="J61" s="113"/>
      <c r="K61" s="112"/>
      <c r="L61" s="113"/>
      <c r="M61" s="112"/>
    </row>
    <row r="62" spans="2:16">
      <c r="K62" s="132" t="s">
        <v>253</v>
      </c>
      <c r="L62" s="132"/>
      <c r="M62" s="132" t="s">
        <v>254</v>
      </c>
      <c r="P62" s="302">
        <v>469530</v>
      </c>
    </row>
    <row r="63" spans="2:16">
      <c r="C63" s="370"/>
      <c r="D63" s="371"/>
      <c r="E63" s="371"/>
      <c r="F63" s="371"/>
      <c r="G63" s="371"/>
      <c r="H63" s="371"/>
      <c r="I63" s="371"/>
      <c r="J63" s="371"/>
      <c r="K63" s="372" t="s">
        <v>281</v>
      </c>
      <c r="L63" s="370"/>
      <c r="M63" s="372" t="s">
        <v>281</v>
      </c>
      <c r="P63" s="302">
        <v>422577</v>
      </c>
    </row>
    <row r="64" spans="2:16">
      <c r="C64" s="373"/>
      <c r="K64" s="374"/>
      <c r="L64" s="373"/>
      <c r="M64" s="374"/>
    </row>
    <row r="65" spans="3:16">
      <c r="C65" s="375" t="s">
        <v>284</v>
      </c>
      <c r="K65" s="376">
        <v>84028.400000000009</v>
      </c>
      <c r="L65" s="373"/>
      <c r="M65" s="376">
        <v>31302</v>
      </c>
      <c r="P65" s="302">
        <v>46953</v>
      </c>
    </row>
    <row r="66" spans="3:16">
      <c r="C66" s="375" t="s">
        <v>285</v>
      </c>
      <c r="K66" s="374">
        <v>15</v>
      </c>
      <c r="L66" s="373"/>
      <c r="M66" s="374">
        <v>15</v>
      </c>
    </row>
    <row r="67" spans="3:16" ht="15.75" thickBot="1">
      <c r="C67" s="375" t="s">
        <v>286</v>
      </c>
      <c r="K67" s="377">
        <v>1260426.0000000002</v>
      </c>
      <c r="L67" s="373"/>
      <c r="M67" s="377">
        <v>469530</v>
      </c>
    </row>
    <row r="68" spans="3:16" ht="15.75" thickTop="1">
      <c r="C68" s="373"/>
      <c r="K68" s="374"/>
      <c r="L68" s="373"/>
      <c r="M68" s="374"/>
    </row>
    <row r="69" spans="3:16">
      <c r="C69" s="373"/>
      <c r="K69" s="374"/>
      <c r="L69" s="373"/>
      <c r="M69" s="374"/>
    </row>
    <row r="70" spans="3:16">
      <c r="C70" s="378" t="s">
        <v>287</v>
      </c>
      <c r="K70" s="379">
        <v>126042.60000000003</v>
      </c>
      <c r="L70" s="373"/>
      <c r="M70" s="379">
        <v>46953</v>
      </c>
    </row>
    <row r="71" spans="3:16">
      <c r="C71" s="380"/>
      <c r="D71" s="381"/>
      <c r="E71" s="381"/>
      <c r="F71" s="381"/>
      <c r="G71" s="381"/>
      <c r="H71" s="381"/>
      <c r="I71" s="381"/>
      <c r="J71" s="381"/>
      <c r="K71" s="382"/>
      <c r="L71" s="380"/>
      <c r="M71" s="382"/>
    </row>
    <row r="73" spans="3:16">
      <c r="J73" s="126"/>
      <c r="K73" s="126"/>
      <c r="L73" s="126"/>
      <c r="M73" s="126"/>
    </row>
    <row r="74" spans="3:16">
      <c r="J74" s="126"/>
      <c r="K74" s="126"/>
      <c r="L74" s="126"/>
      <c r="M74" s="126"/>
    </row>
  </sheetData>
  <mergeCells count="6">
    <mergeCell ref="C13:M13"/>
    <mergeCell ref="C31:M32"/>
    <mergeCell ref="C43:M44"/>
    <mergeCell ref="G51:I51"/>
    <mergeCell ref="C36:M39"/>
    <mergeCell ref="C49:M50"/>
  </mergeCells>
  <pageMargins left="1" right="0.75" top="1" bottom="0.5" header="0.5" footer="0.5"/>
  <pageSetup paperSize="9" scale="98" orientation="portrait" r:id="rId1"/>
  <headerFooter alignWithMargins="0">
    <oddFooter>&amp;C&amp;"Times New Roman,Regular"&amp;11 17</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FF0000"/>
  </sheetPr>
  <dimension ref="B1:O77"/>
  <sheetViews>
    <sheetView view="pageBreakPreview" topLeftCell="A19" zoomScaleNormal="100" zoomScaleSheetLayoutView="100" workbookViewId="0">
      <selection activeCell="C45" sqref="C45:M46"/>
    </sheetView>
  </sheetViews>
  <sheetFormatPr defaultRowHeight="15"/>
  <cols>
    <col min="1" max="1" width="2.7109375" style="94" customWidth="1"/>
    <col min="2" max="2" width="4" style="94" customWidth="1"/>
    <col min="3" max="3" width="0.140625" style="94" customWidth="1"/>
    <col min="4" max="4" width="25.28515625" style="94" customWidth="1"/>
    <col min="5" max="5" width="0.5703125" style="94" customWidth="1"/>
    <col min="6" max="6" width="0.7109375" style="94" hidden="1" customWidth="1"/>
    <col min="7" max="7" width="14.28515625" style="94" bestFit="1" customWidth="1"/>
    <col min="8" max="8" width="0.5703125" style="94" customWidth="1"/>
    <col min="9" max="9" width="12.42578125" style="94" bestFit="1" customWidth="1"/>
    <col min="10" max="10" width="0.7109375" style="94" customWidth="1"/>
    <col min="11" max="11" width="14.28515625" style="94" bestFit="1" customWidth="1"/>
    <col min="12" max="12" width="0.85546875" style="94" customWidth="1"/>
    <col min="13" max="13" width="12.42578125" style="94" bestFit="1" customWidth="1"/>
    <col min="14" max="14" width="13" style="94" bestFit="1" customWidth="1"/>
    <col min="15" max="15" width="11.85546875" style="94" bestFit="1" customWidth="1"/>
    <col min="16" max="16" width="12.5703125" style="94" bestFit="1" customWidth="1"/>
    <col min="17" max="17" width="10.5703125" style="94" bestFit="1" customWidth="1"/>
    <col min="18" max="18" width="11.85546875" style="94" bestFit="1" customWidth="1"/>
    <col min="19" max="16384" width="9.140625" style="94"/>
  </cols>
  <sheetData>
    <row r="1" spans="2:15" ht="9.75" customHeight="1"/>
    <row r="2" spans="2:15" ht="15" customHeight="1">
      <c r="B2" s="93"/>
    </row>
    <row r="3" spans="2:15" ht="15" customHeight="1">
      <c r="B3" s="39" t="s">
        <v>138</v>
      </c>
    </row>
    <row r="4" spans="2:15" ht="15" customHeight="1">
      <c r="B4" s="39"/>
    </row>
    <row r="5" spans="2:15" ht="15" customHeight="1">
      <c r="B5" s="22" t="s">
        <v>89</v>
      </c>
    </row>
    <row r="6" spans="2:15">
      <c r="B6" s="96"/>
    </row>
    <row r="7" spans="2:15" ht="14.25" customHeight="1">
      <c r="B7" s="102">
        <v>20</v>
      </c>
      <c r="D7" s="103" t="s">
        <v>246</v>
      </c>
    </row>
    <row r="8" spans="2:15" ht="14.25" customHeight="1">
      <c r="B8" s="100"/>
      <c r="D8" s="103"/>
    </row>
    <row r="9" spans="2:15" ht="14.25" customHeight="1">
      <c r="B9" s="100"/>
      <c r="D9" s="364" t="s">
        <v>288</v>
      </c>
    </row>
    <row r="10" spans="2:15" ht="14.25" customHeight="1">
      <c r="B10" s="100"/>
      <c r="D10" s="103"/>
    </row>
    <row r="11" spans="2:15">
      <c r="B11" s="100"/>
      <c r="C11" s="94" t="s">
        <v>289</v>
      </c>
      <c r="G11" s="112"/>
      <c r="H11" s="113"/>
      <c r="I11" s="112"/>
      <c r="J11" s="113"/>
      <c r="K11" s="107"/>
      <c r="L11" s="115"/>
      <c r="M11" s="107"/>
    </row>
    <row r="12" spans="2:15" ht="9.75" customHeight="1">
      <c r="B12" s="100"/>
      <c r="G12" s="112"/>
      <c r="H12" s="113"/>
      <c r="I12" s="112"/>
      <c r="J12" s="113"/>
      <c r="K12" s="107"/>
      <c r="L12" s="115"/>
      <c r="M12" s="107"/>
    </row>
    <row r="13" spans="2:15">
      <c r="B13" s="100"/>
      <c r="C13" s="123"/>
      <c r="G13" s="450" t="s">
        <v>290</v>
      </c>
      <c r="H13" s="450"/>
      <c r="I13" s="450"/>
      <c r="J13" s="115"/>
      <c r="K13" s="450" t="s">
        <v>291</v>
      </c>
      <c r="L13" s="450"/>
      <c r="M13" s="450"/>
      <c r="N13" s="115"/>
      <c r="O13" s="115"/>
    </row>
    <row r="14" spans="2:15">
      <c r="B14" s="100"/>
      <c r="C14" s="123"/>
      <c r="G14" s="107">
        <v>2014</v>
      </c>
      <c r="H14" s="107"/>
      <c r="I14" s="107">
        <v>2013</v>
      </c>
      <c r="K14" s="107" t="s">
        <v>253</v>
      </c>
      <c r="L14" s="107"/>
      <c r="M14" s="107" t="s">
        <v>254</v>
      </c>
    </row>
    <row r="15" spans="2:15" ht="14.25" customHeight="1">
      <c r="B15" s="100"/>
    </row>
    <row r="16" spans="2:15" ht="15.75" thickBot="1">
      <c r="B16" s="100"/>
      <c r="C16" s="94" t="s">
        <v>292</v>
      </c>
      <c r="G16" s="303">
        <v>15</v>
      </c>
      <c r="H16" s="130"/>
      <c r="I16" s="303">
        <v>15</v>
      </c>
      <c r="J16" s="130"/>
      <c r="K16" s="304">
        <v>15</v>
      </c>
      <c r="L16" s="130"/>
      <c r="M16" s="303">
        <v>15</v>
      </c>
    </row>
    <row r="17" spans="2:14" ht="15.75" thickTop="1">
      <c r="B17" s="100"/>
      <c r="C17" s="123"/>
    </row>
    <row r="18" spans="2:14">
      <c r="B18" s="100"/>
      <c r="C18" s="123"/>
      <c r="D18" s="3" t="s">
        <v>293</v>
      </c>
    </row>
    <row r="19" spans="2:14">
      <c r="B19" s="100"/>
      <c r="C19" s="123"/>
    </row>
    <row r="20" spans="2:14">
      <c r="B20" s="100"/>
      <c r="C20" s="123"/>
      <c r="D20" s="451" t="s">
        <v>294</v>
      </c>
      <c r="E20" s="451"/>
      <c r="F20" s="451"/>
      <c r="G20" s="451"/>
      <c r="H20" s="451"/>
      <c r="I20" s="451"/>
      <c r="J20" s="451"/>
      <c r="K20" s="451"/>
      <c r="L20" s="451"/>
      <c r="M20" s="451"/>
    </row>
    <row r="21" spans="2:14">
      <c r="B21" s="100"/>
      <c r="C21" s="123"/>
      <c r="D21" s="451"/>
      <c r="E21" s="451"/>
      <c r="F21" s="451"/>
      <c r="G21" s="451"/>
      <c r="H21" s="451"/>
      <c r="I21" s="451"/>
      <c r="J21" s="451"/>
      <c r="K21" s="451"/>
      <c r="L21" s="451"/>
      <c r="M21" s="451"/>
    </row>
    <row r="22" spans="2:14">
      <c r="B22" s="100"/>
      <c r="C22" s="123"/>
      <c r="D22" s="451"/>
      <c r="E22" s="451"/>
      <c r="F22" s="451"/>
      <c r="G22" s="451"/>
      <c r="H22" s="451"/>
      <c r="I22" s="451"/>
      <c r="J22" s="451"/>
      <c r="K22" s="451"/>
      <c r="L22" s="451"/>
      <c r="M22" s="451"/>
    </row>
    <row r="23" spans="2:14">
      <c r="B23" s="100"/>
      <c r="C23" s="123"/>
      <c r="D23" s="365"/>
      <c r="E23" s="365"/>
      <c r="F23" s="365"/>
      <c r="G23" s="446" t="s">
        <v>253</v>
      </c>
      <c r="H23" s="446"/>
      <c r="I23" s="446"/>
      <c r="J23" s="365"/>
      <c r="K23" s="446" t="s">
        <v>254</v>
      </c>
      <c r="L23" s="446"/>
      <c r="M23" s="446"/>
    </row>
    <row r="24" spans="2:14">
      <c r="B24" s="100"/>
      <c r="C24" s="123"/>
      <c r="D24" s="365"/>
      <c r="E24" s="365"/>
      <c r="F24" s="365"/>
      <c r="G24" s="366" t="s">
        <v>295</v>
      </c>
      <c r="H24" s="366"/>
      <c r="I24" s="366" t="s">
        <v>296</v>
      </c>
      <c r="J24" s="365"/>
      <c r="K24" s="366" t="s">
        <v>295</v>
      </c>
      <c r="L24" s="366"/>
      <c r="M24" s="366" t="s">
        <v>296</v>
      </c>
    </row>
    <row r="25" spans="2:14">
      <c r="B25" s="100"/>
      <c r="C25" s="123"/>
      <c r="D25" s="365"/>
      <c r="E25" s="365"/>
      <c r="F25" s="365"/>
      <c r="G25" s="367" t="s">
        <v>297</v>
      </c>
      <c r="H25" s="366"/>
      <c r="I25" s="367" t="s">
        <v>297</v>
      </c>
      <c r="J25" s="365"/>
      <c r="K25" s="367" t="s">
        <v>297</v>
      </c>
      <c r="L25" s="366"/>
      <c r="M25" s="367" t="s">
        <v>297</v>
      </c>
    </row>
    <row r="26" spans="2:14">
      <c r="B26" s="100"/>
      <c r="C26" s="123"/>
      <c r="D26" s="365"/>
      <c r="E26" s="365"/>
      <c r="F26" s="365"/>
      <c r="G26" s="366"/>
      <c r="H26" s="366"/>
      <c r="I26" s="366"/>
      <c r="J26" s="365"/>
    </row>
    <row r="27" spans="2:14" ht="15.75" thickBot="1">
      <c r="B27" s="100"/>
      <c r="C27" s="123"/>
      <c r="D27" s="4" t="s">
        <v>298</v>
      </c>
      <c r="G27" s="368">
        <v>-126042.60000000003</v>
      </c>
      <c r="I27" s="369">
        <v>126042.60000000003</v>
      </c>
      <c r="K27" s="368">
        <v>-46953</v>
      </c>
      <c r="M27" s="369">
        <v>46953</v>
      </c>
    </row>
    <row r="28" spans="2:14" ht="15.75" thickTop="1">
      <c r="B28" s="100"/>
      <c r="C28" s="123"/>
    </row>
    <row r="29" spans="2:14" ht="15" customHeight="1">
      <c r="B29" s="124">
        <v>21</v>
      </c>
      <c r="C29" s="125" t="s">
        <v>299</v>
      </c>
      <c r="D29" s="125"/>
      <c r="N29" s="105"/>
    </row>
    <row r="30" spans="2:14" ht="12" customHeight="1">
      <c r="N30" s="105"/>
    </row>
    <row r="31" spans="2:14" ht="15" customHeight="1">
      <c r="C31" s="448" t="s">
        <v>300</v>
      </c>
      <c r="D31" s="448"/>
      <c r="E31" s="448"/>
      <c r="F31" s="448"/>
      <c r="G31" s="448"/>
      <c r="H31" s="448"/>
      <c r="I31" s="448"/>
      <c r="J31" s="448"/>
      <c r="K31" s="448"/>
      <c r="L31" s="448"/>
      <c r="M31" s="448"/>
      <c r="N31" s="105"/>
    </row>
    <row r="32" spans="2:14" ht="12" customHeight="1">
      <c r="N32" s="105"/>
    </row>
    <row r="33" spans="2:14" ht="15" customHeight="1">
      <c r="B33" s="42">
        <v>22</v>
      </c>
      <c r="C33" s="43" t="s">
        <v>301</v>
      </c>
      <c r="N33" s="105"/>
    </row>
    <row r="34" spans="2:14" ht="12" customHeight="1">
      <c r="N34" s="105"/>
    </row>
    <row r="35" spans="2:14" ht="15" customHeight="1">
      <c r="C35" s="448" t="s">
        <v>302</v>
      </c>
      <c r="D35" s="448"/>
      <c r="E35" s="448"/>
      <c r="F35" s="448"/>
      <c r="G35" s="448"/>
      <c r="H35" s="448"/>
      <c r="I35" s="448"/>
      <c r="J35" s="448"/>
      <c r="K35" s="448"/>
      <c r="L35" s="448"/>
      <c r="M35" s="448"/>
      <c r="N35" s="105"/>
    </row>
    <row r="36" spans="2:14" ht="15" customHeight="1">
      <c r="C36" s="448"/>
      <c r="D36" s="448"/>
      <c r="E36" s="448"/>
      <c r="F36" s="448"/>
      <c r="G36" s="448"/>
      <c r="H36" s="448"/>
      <c r="I36" s="448"/>
      <c r="J36" s="448"/>
      <c r="K36" s="448"/>
      <c r="L36" s="448"/>
      <c r="M36" s="448"/>
      <c r="N36" s="105"/>
    </row>
    <row r="37" spans="2:14" ht="14.25" customHeight="1">
      <c r="N37" s="105"/>
    </row>
    <row r="38" spans="2:14" ht="15" customHeight="1">
      <c r="B38" s="42">
        <v>23</v>
      </c>
      <c r="C38" s="43" t="s">
        <v>303</v>
      </c>
      <c r="D38" s="43"/>
      <c r="E38" s="43"/>
      <c r="N38" s="105"/>
    </row>
    <row r="39" spans="2:14" ht="12" customHeight="1">
      <c r="N39" s="105"/>
    </row>
    <row r="40" spans="2:14" ht="15" customHeight="1">
      <c r="C40" s="448" t="s">
        <v>304</v>
      </c>
      <c r="D40" s="448"/>
      <c r="E40" s="448"/>
      <c r="F40" s="448"/>
      <c r="G40" s="448"/>
      <c r="H40" s="448"/>
      <c r="I40" s="448"/>
      <c r="J40" s="448"/>
      <c r="K40" s="448"/>
      <c r="L40" s="448"/>
      <c r="M40" s="448"/>
      <c r="N40" s="105"/>
    </row>
    <row r="41" spans="2:14" ht="15" customHeight="1">
      <c r="C41" s="448"/>
      <c r="D41" s="448"/>
      <c r="E41" s="448"/>
      <c r="F41" s="448"/>
      <c r="G41" s="448"/>
      <c r="H41" s="448"/>
      <c r="I41" s="448"/>
      <c r="J41" s="448"/>
      <c r="K41" s="448"/>
      <c r="L41" s="448"/>
      <c r="M41" s="448"/>
      <c r="N41" s="105"/>
    </row>
    <row r="42" spans="2:14" ht="12" customHeight="1">
      <c r="N42" s="105"/>
    </row>
    <row r="43" spans="2:14" ht="15" customHeight="1">
      <c r="B43" s="42">
        <v>24</v>
      </c>
      <c r="C43" s="43" t="s">
        <v>305</v>
      </c>
      <c r="N43" s="105"/>
    </row>
    <row r="44" spans="2:14" ht="12" customHeight="1">
      <c r="N44" s="105"/>
    </row>
    <row r="45" spans="2:14" ht="15" customHeight="1">
      <c r="C45" s="448" t="s">
        <v>306</v>
      </c>
      <c r="D45" s="448"/>
      <c r="E45" s="448"/>
      <c r="F45" s="448"/>
      <c r="G45" s="448"/>
      <c r="H45" s="448"/>
      <c r="I45" s="448"/>
      <c r="J45" s="448"/>
      <c r="K45" s="448"/>
      <c r="L45" s="448"/>
      <c r="M45" s="448"/>
      <c r="N45" s="105"/>
    </row>
    <row r="46" spans="2:14" ht="15" customHeight="1">
      <c r="C46" s="448"/>
      <c r="D46" s="448"/>
      <c r="E46" s="448"/>
      <c r="F46" s="448"/>
      <c r="G46" s="448"/>
      <c r="H46" s="448"/>
      <c r="I46" s="448"/>
      <c r="J46" s="448"/>
      <c r="K46" s="448"/>
      <c r="L46" s="448"/>
      <c r="M46" s="448"/>
      <c r="N46" s="105"/>
    </row>
    <row r="47" spans="2:14" ht="15" customHeight="1">
      <c r="N47" s="105"/>
    </row>
    <row r="48" spans="2:14" ht="15" customHeight="1">
      <c r="B48" s="102">
        <v>25</v>
      </c>
      <c r="D48" s="22" t="s">
        <v>307</v>
      </c>
      <c r="G48" s="107"/>
      <c r="I48" s="107"/>
      <c r="K48" s="115"/>
      <c r="M48" s="107"/>
      <c r="N48" s="105"/>
    </row>
    <row r="49" spans="2:14" ht="15" customHeight="1">
      <c r="D49" s="107"/>
      <c r="I49" s="107"/>
      <c r="K49" s="115"/>
      <c r="M49" s="107"/>
      <c r="N49" s="105"/>
    </row>
    <row r="50" spans="2:14" ht="15" customHeight="1">
      <c r="D50" s="449" t="s">
        <v>308</v>
      </c>
      <c r="E50" s="449"/>
      <c r="F50" s="449"/>
      <c r="G50" s="449"/>
      <c r="H50" s="449"/>
      <c r="I50" s="449"/>
      <c r="J50" s="449"/>
      <c r="K50" s="449"/>
      <c r="L50" s="449"/>
      <c r="M50" s="449"/>
      <c r="N50" s="105"/>
    </row>
    <row r="51" spans="2:14" ht="16.5" customHeight="1">
      <c r="D51" s="425"/>
      <c r="E51" s="425"/>
      <c r="F51" s="425"/>
      <c r="G51" s="425"/>
      <c r="H51" s="425"/>
      <c r="I51" s="425"/>
      <c r="J51" s="425"/>
      <c r="K51" s="425"/>
      <c r="L51" s="425"/>
      <c r="M51" s="425"/>
    </row>
    <row r="52" spans="2:14" ht="9" customHeight="1">
      <c r="N52" s="143"/>
    </row>
    <row r="53" spans="2:14">
      <c r="B53" s="96"/>
      <c r="C53" s="115"/>
      <c r="H53" s="121"/>
    </row>
    <row r="54" spans="2:14">
      <c r="B54" s="100"/>
      <c r="G54" s="121"/>
      <c r="H54" s="121"/>
      <c r="M54" s="73"/>
    </row>
    <row r="55" spans="2:14" ht="8.25" customHeight="1">
      <c r="B55" s="100"/>
      <c r="G55" s="121"/>
      <c r="H55" s="121"/>
    </row>
    <row r="56" spans="2:14" ht="8.25" customHeight="1">
      <c r="B56" s="100"/>
    </row>
    <row r="58" spans="2:14">
      <c r="M58" s="140"/>
    </row>
    <row r="59" spans="2:14" ht="8.25" customHeight="1">
      <c r="J59" s="126"/>
      <c r="K59" s="126"/>
      <c r="L59" s="126"/>
      <c r="M59" s="126"/>
    </row>
    <row r="60" spans="2:14" ht="8.25" customHeight="1">
      <c r="J60" s="126"/>
      <c r="K60" s="126"/>
      <c r="L60" s="126"/>
      <c r="M60" s="126"/>
    </row>
    <row r="62" spans="2:14">
      <c r="M62" s="140"/>
    </row>
    <row r="63" spans="2:14" ht="9" customHeight="1"/>
    <row r="64" spans="2:14" ht="9" customHeight="1"/>
    <row r="65" spans="2:13">
      <c r="D65" s="4"/>
    </row>
    <row r="66" spans="2:13">
      <c r="M66" s="140"/>
    </row>
    <row r="67" spans="2:13" ht="9" customHeight="1"/>
    <row r="68" spans="2:13" ht="9.75" customHeight="1">
      <c r="B68" s="94" t="s">
        <v>108</v>
      </c>
    </row>
    <row r="70" spans="2:13">
      <c r="M70" s="140"/>
    </row>
    <row r="71" spans="2:13" ht="9" customHeight="1"/>
    <row r="72" spans="2:13" ht="9" customHeight="1"/>
    <row r="75" spans="2:13">
      <c r="M75" s="141"/>
    </row>
    <row r="76" spans="2:13" ht="9.75" customHeight="1"/>
    <row r="77" spans="2:13" ht="9.75" customHeight="1"/>
  </sheetData>
  <mergeCells count="10">
    <mergeCell ref="G13:I13"/>
    <mergeCell ref="K13:M13"/>
    <mergeCell ref="D20:M22"/>
    <mergeCell ref="K23:M23"/>
    <mergeCell ref="G23:I23"/>
    <mergeCell ref="C35:M36"/>
    <mergeCell ref="C40:M41"/>
    <mergeCell ref="C45:M46"/>
    <mergeCell ref="D50:M51"/>
    <mergeCell ref="C31:M31"/>
  </mergeCells>
  <pageMargins left="1" right="0.75" top="1" bottom="0.5" header="0.5" footer="0.5"/>
  <pageSetup paperSize="9" scale="99" orientation="portrait" r:id="rId1"/>
  <headerFooter alignWithMargins="0">
    <oddFooter>&amp;C&amp;"Times New Roman,Regular"&amp;11 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B1:L415"/>
  <sheetViews>
    <sheetView view="pageBreakPreview" zoomScaleNormal="100" workbookViewId="0">
      <pane ySplit="7" topLeftCell="A179" activePane="bottomLeft" state="frozen"/>
      <selection pane="bottomLeft" activeCell="H33" sqref="H33"/>
      <selection activeCell="F154" sqref="F154"/>
    </sheetView>
  </sheetViews>
  <sheetFormatPr defaultRowHeight="15"/>
  <cols>
    <col min="1" max="1" width="2.85546875" style="4" customWidth="1"/>
    <col min="2" max="2" width="3.28515625" style="3" bestFit="1" customWidth="1"/>
    <col min="3" max="3" width="57" style="4" customWidth="1"/>
    <col min="4" max="4" width="14.5703125" style="1" customWidth="1"/>
    <col min="5" max="5" width="13.5703125" style="1" customWidth="1"/>
    <col min="6" max="6" width="15" style="1" customWidth="1"/>
    <col min="7" max="7" width="12.7109375" style="4" bestFit="1" customWidth="1"/>
    <col min="8" max="8" width="12.7109375" style="4" customWidth="1"/>
    <col min="9" max="9" width="9.140625" style="4"/>
    <col min="10" max="10" width="12.85546875" style="4" bestFit="1" customWidth="1"/>
    <col min="11" max="11" width="11.42578125" style="4" bestFit="1" customWidth="1"/>
    <col min="12" max="12" width="10" style="4" bestFit="1" customWidth="1"/>
    <col min="13" max="16384" width="9.140625" style="4"/>
  </cols>
  <sheetData>
    <row r="1" spans="3:10">
      <c r="D1" s="27"/>
      <c r="E1" s="27"/>
      <c r="F1" s="27"/>
    </row>
    <row r="2" spans="3:10">
      <c r="C2" s="70"/>
      <c r="E2" s="1" t="s">
        <v>309</v>
      </c>
      <c r="F2" s="306">
        <v>0.10999999940395355</v>
      </c>
      <c r="G2" s="306"/>
      <c r="H2" s="306"/>
    </row>
    <row r="3" spans="3:10">
      <c r="C3" s="4" t="s">
        <v>310</v>
      </c>
      <c r="E3" s="1" t="s">
        <v>311</v>
      </c>
      <c r="F3" s="306">
        <v>0</v>
      </c>
      <c r="G3" s="306"/>
      <c r="H3" s="306"/>
    </row>
    <row r="4" spans="3:10">
      <c r="C4" s="4" t="s">
        <v>312</v>
      </c>
      <c r="E4" s="1" t="s">
        <v>313</v>
      </c>
      <c r="F4" s="306">
        <v>0.10999999940395355</v>
      </c>
      <c r="G4" s="306"/>
      <c r="H4" s="306"/>
    </row>
    <row r="5" spans="3:10">
      <c r="D5" s="306"/>
      <c r="E5" s="306" t="s">
        <v>314</v>
      </c>
      <c r="F5" s="306"/>
      <c r="G5" s="306"/>
      <c r="H5" s="306"/>
      <c r="J5" s="49">
        <v>0.10999999940395355</v>
      </c>
    </row>
    <row r="6" spans="3:10">
      <c r="C6" s="71"/>
      <c r="D6" s="452">
        <v>2014</v>
      </c>
      <c r="E6" s="453"/>
      <c r="F6" s="453"/>
      <c r="G6" s="7"/>
      <c r="H6" s="7"/>
    </row>
    <row r="7" spans="3:10">
      <c r="C7" s="50"/>
      <c r="D7" s="316" t="s">
        <v>315</v>
      </c>
      <c r="E7" s="316" t="s">
        <v>316</v>
      </c>
      <c r="F7" s="317" t="s">
        <v>317</v>
      </c>
      <c r="G7" s="7"/>
      <c r="H7" s="7"/>
    </row>
    <row r="8" spans="3:10">
      <c r="C8" s="310" t="s">
        <v>318</v>
      </c>
      <c r="D8" s="307"/>
      <c r="E8" s="307"/>
      <c r="F8" s="307"/>
      <c r="G8" s="7"/>
      <c r="H8" s="7"/>
    </row>
    <row r="9" spans="3:10">
      <c r="C9" s="50"/>
      <c r="D9" s="307"/>
      <c r="E9" s="307"/>
      <c r="F9" s="307"/>
      <c r="G9" s="7"/>
      <c r="H9" s="7"/>
    </row>
    <row r="10" spans="3:10">
      <c r="C10" s="91" t="s">
        <v>319</v>
      </c>
      <c r="D10" s="307">
        <v>-114246.11</v>
      </c>
      <c r="E10" s="307">
        <v>139544.95000000001</v>
      </c>
      <c r="F10" s="305">
        <v>25299</v>
      </c>
      <c r="G10" s="40"/>
      <c r="H10" s="40"/>
    </row>
    <row r="11" spans="3:10">
      <c r="C11" s="295" t="s">
        <v>320</v>
      </c>
      <c r="D11" s="308">
        <v>71913.91</v>
      </c>
      <c r="E11" s="318">
        <v>3010</v>
      </c>
      <c r="F11" s="305">
        <v>74924</v>
      </c>
      <c r="G11" s="40"/>
      <c r="H11" s="40"/>
      <c r="I11" s="15">
        <v>-3010.0899999999965</v>
      </c>
    </row>
    <row r="12" spans="3:10">
      <c r="C12" s="295" t="s">
        <v>321</v>
      </c>
      <c r="D12" s="308">
        <v>2064.08</v>
      </c>
      <c r="E12" s="318"/>
      <c r="F12" s="305">
        <v>2064</v>
      </c>
      <c r="G12" s="40"/>
      <c r="H12" s="40"/>
      <c r="I12" s="15">
        <v>7.999999999992724E-2</v>
      </c>
    </row>
    <row r="13" spans="3:10">
      <c r="C13" s="295" t="s">
        <v>322</v>
      </c>
      <c r="D13" s="308">
        <v>73089.69</v>
      </c>
      <c r="E13" s="318"/>
      <c r="F13" s="305">
        <v>73090</v>
      </c>
      <c r="G13" s="40"/>
      <c r="H13" s="40"/>
      <c r="I13" s="15">
        <v>-0.30999999999767169</v>
      </c>
    </row>
    <row r="14" spans="3:10">
      <c r="C14" s="295" t="s">
        <v>323</v>
      </c>
      <c r="D14" s="308">
        <v>8403.74</v>
      </c>
      <c r="E14" s="318"/>
      <c r="F14" s="305">
        <v>8404</v>
      </c>
      <c r="G14" s="40"/>
      <c r="H14" s="40"/>
      <c r="I14" s="15">
        <v>-0.26000000000021828</v>
      </c>
    </row>
    <row r="15" spans="3:10">
      <c r="C15" s="295" t="s">
        <v>324</v>
      </c>
      <c r="D15" s="308">
        <v>1722.5</v>
      </c>
      <c r="E15" s="318"/>
      <c r="F15" s="305">
        <v>1723</v>
      </c>
      <c r="G15" s="40"/>
      <c r="H15" s="40"/>
      <c r="I15" s="15">
        <v>-0.5</v>
      </c>
    </row>
    <row r="16" spans="3:10">
      <c r="C16" s="295" t="s">
        <v>325</v>
      </c>
      <c r="D16" s="308">
        <v>2804.87</v>
      </c>
      <c r="E16" s="318"/>
      <c r="F16" s="305">
        <v>2805</v>
      </c>
      <c r="G16" s="40"/>
      <c r="H16" s="40"/>
      <c r="I16" s="15">
        <v>-0.13000000000010914</v>
      </c>
    </row>
    <row r="17" spans="3:9">
      <c r="C17" s="295" t="s">
        <v>326</v>
      </c>
      <c r="D17" s="308">
        <v>72020</v>
      </c>
      <c r="E17" s="318"/>
      <c r="F17" s="305">
        <v>72020</v>
      </c>
      <c r="G17" s="40" t="s">
        <v>327</v>
      </c>
      <c r="H17" s="40"/>
      <c r="I17" s="15">
        <v>0</v>
      </c>
    </row>
    <row r="18" spans="3:9">
      <c r="C18" s="295" t="s">
        <v>328</v>
      </c>
      <c r="D18" s="308">
        <v>49920.75</v>
      </c>
      <c r="E18" s="318"/>
      <c r="F18" s="305">
        <v>49921</v>
      </c>
      <c r="G18" s="40"/>
      <c r="H18" s="40"/>
      <c r="I18" s="15">
        <v>-0.25</v>
      </c>
    </row>
    <row r="19" spans="3:9">
      <c r="C19" s="295" t="s">
        <v>329</v>
      </c>
      <c r="D19" s="308">
        <v>7500</v>
      </c>
      <c r="E19" s="318"/>
      <c r="F19" s="305">
        <v>7500</v>
      </c>
      <c r="G19" s="40"/>
      <c r="H19" s="40"/>
      <c r="I19" s="15">
        <v>0</v>
      </c>
    </row>
    <row r="20" spans="3:9">
      <c r="C20" s="295" t="s">
        <v>330</v>
      </c>
      <c r="D20" s="308">
        <v>442911.46</v>
      </c>
      <c r="E20" s="318"/>
      <c r="F20" s="305">
        <v>442911</v>
      </c>
      <c r="G20" s="40"/>
      <c r="H20" s="40"/>
      <c r="I20" s="15">
        <v>0.46000000002095476</v>
      </c>
    </row>
    <row r="21" spans="3:9">
      <c r="C21" s="295" t="s">
        <v>331</v>
      </c>
      <c r="D21" s="308">
        <v>3634.2</v>
      </c>
      <c r="E21" s="318"/>
      <c r="F21" s="305">
        <v>3634</v>
      </c>
      <c r="G21" s="40"/>
      <c r="H21" s="40"/>
      <c r="I21" s="15">
        <v>0.1999999999998181</v>
      </c>
    </row>
    <row r="22" spans="3:9">
      <c r="C22" s="295" t="s">
        <v>332</v>
      </c>
      <c r="D22" s="308">
        <v>180899.85</v>
      </c>
      <c r="E22" s="318"/>
      <c r="F22" s="305">
        <v>180900</v>
      </c>
      <c r="G22" s="40"/>
      <c r="H22" s="40"/>
      <c r="I22" s="15">
        <v>-0.14999999999417923</v>
      </c>
    </row>
    <row r="23" spans="3:9">
      <c r="C23" s="295" t="s">
        <v>333</v>
      </c>
      <c r="D23" s="308">
        <v>569732.93000000005</v>
      </c>
      <c r="E23" s="318"/>
      <c r="F23" s="305">
        <v>569733</v>
      </c>
      <c r="G23" s="40"/>
      <c r="H23" s="40"/>
      <c r="I23" s="15">
        <v>-6.9999999948777258E-2</v>
      </c>
    </row>
    <row r="24" spans="3:9">
      <c r="C24" s="295" t="s">
        <v>334</v>
      </c>
      <c r="D24" s="308">
        <v>60340.32</v>
      </c>
      <c r="E24" s="318"/>
      <c r="F24" s="305">
        <v>60340</v>
      </c>
      <c r="G24" s="40"/>
      <c r="H24" s="40"/>
      <c r="I24" s="15">
        <v>0.31999999999970896</v>
      </c>
    </row>
    <row r="25" spans="3:9">
      <c r="C25" s="295" t="s">
        <v>335</v>
      </c>
      <c r="D25" s="308">
        <v>64597.8</v>
      </c>
      <c r="E25" s="318"/>
      <c r="F25" s="305">
        <v>64598</v>
      </c>
      <c r="G25" s="40"/>
      <c r="H25" s="40"/>
      <c r="I25" s="15">
        <v>-0.19999999999708962</v>
      </c>
    </row>
    <row r="26" spans="3:9">
      <c r="C26" s="295" t="s">
        <v>336</v>
      </c>
      <c r="D26" s="308">
        <v>619232.82999999996</v>
      </c>
      <c r="E26" s="318"/>
      <c r="F26" s="305">
        <v>619233</v>
      </c>
      <c r="G26" s="40"/>
      <c r="H26" s="40"/>
      <c r="I26" s="15">
        <v>-0.17000000004190952</v>
      </c>
    </row>
    <row r="27" spans="3:9">
      <c r="C27" s="295" t="s">
        <v>337</v>
      </c>
      <c r="D27" s="308">
        <v>573540.13</v>
      </c>
      <c r="E27" s="318"/>
      <c r="F27" s="305">
        <v>573540</v>
      </c>
      <c r="G27" s="40"/>
      <c r="H27" s="40"/>
      <c r="I27" s="15">
        <v>0.13000000000465661</v>
      </c>
    </row>
    <row r="28" spans="3:9">
      <c r="C28" s="295" t="s">
        <v>338</v>
      </c>
      <c r="D28" s="308">
        <v>6347.55</v>
      </c>
      <c r="E28" s="318"/>
      <c r="F28" s="305">
        <v>6348</v>
      </c>
      <c r="G28" s="40"/>
      <c r="H28" s="40"/>
      <c r="I28" s="15">
        <v>-0.4499999999998181</v>
      </c>
    </row>
    <row r="29" spans="3:9">
      <c r="C29" s="295" t="s">
        <v>339</v>
      </c>
      <c r="D29" s="308">
        <v>12590.25</v>
      </c>
      <c r="E29" s="318"/>
      <c r="F29" s="305">
        <v>12590</v>
      </c>
      <c r="G29" s="40"/>
      <c r="H29" s="40"/>
      <c r="I29" s="15">
        <v>0.25</v>
      </c>
    </row>
    <row r="30" spans="3:9">
      <c r="C30" s="295" t="s">
        <v>340</v>
      </c>
      <c r="D30" s="308">
        <v>2000</v>
      </c>
      <c r="E30" s="318"/>
      <c r="F30" s="305">
        <v>2000</v>
      </c>
      <c r="G30" s="40" t="s">
        <v>327</v>
      </c>
      <c r="H30" s="40"/>
      <c r="I30" s="15">
        <v>0</v>
      </c>
    </row>
    <row r="31" spans="3:9">
      <c r="C31" s="295" t="s">
        <v>341</v>
      </c>
      <c r="D31" s="308">
        <v>7500</v>
      </c>
      <c r="E31" s="318"/>
      <c r="F31" s="305">
        <v>7500</v>
      </c>
      <c r="G31" s="40" t="s">
        <v>327</v>
      </c>
      <c r="H31" s="40"/>
      <c r="I31" s="15">
        <v>0</v>
      </c>
    </row>
    <row r="32" spans="3:9">
      <c r="C32" s="295" t="s">
        <v>342</v>
      </c>
      <c r="D32" s="308">
        <v>2000</v>
      </c>
      <c r="E32" s="318"/>
      <c r="F32" s="305">
        <v>2000</v>
      </c>
      <c r="G32" s="40" t="s">
        <v>327</v>
      </c>
      <c r="H32" s="40"/>
      <c r="I32" s="15">
        <v>0</v>
      </c>
    </row>
    <row r="33" spans="2:10">
      <c r="C33" s="295" t="s">
        <v>343</v>
      </c>
      <c r="D33" s="308">
        <v>7500</v>
      </c>
      <c r="E33" s="318"/>
      <c r="F33" s="305">
        <v>7500</v>
      </c>
      <c r="G33" s="40" t="s">
        <v>327</v>
      </c>
      <c r="H33" s="40"/>
      <c r="I33" s="15">
        <v>0</v>
      </c>
      <c r="J33" s="49">
        <v>63142.26666666667</v>
      </c>
    </row>
    <row r="34" spans="2:10">
      <c r="C34" s="295"/>
      <c r="D34" s="308"/>
      <c r="E34" s="318"/>
      <c r="F34" s="328">
        <v>2870577</v>
      </c>
      <c r="G34" s="89"/>
      <c r="H34" s="89"/>
      <c r="I34" s="15"/>
    </row>
    <row r="35" spans="2:10">
      <c r="C35" s="310" t="s">
        <v>344</v>
      </c>
      <c r="D35" s="308"/>
      <c r="E35" s="318"/>
      <c r="F35" s="305"/>
      <c r="G35" s="40"/>
      <c r="H35" s="40"/>
      <c r="I35" s="15"/>
    </row>
    <row r="36" spans="2:10">
      <c r="C36" s="309"/>
      <c r="D36" s="308"/>
      <c r="E36" s="318"/>
      <c r="F36" s="305"/>
      <c r="G36" s="40"/>
      <c r="H36" s="40"/>
      <c r="I36" s="15"/>
    </row>
    <row r="37" spans="2:10">
      <c r="C37" s="295" t="s">
        <v>345</v>
      </c>
      <c r="D37" s="308">
        <v>8000</v>
      </c>
      <c r="E37" s="318"/>
      <c r="F37" s="305">
        <v>8000</v>
      </c>
      <c r="G37" s="40"/>
      <c r="H37" s="40"/>
      <c r="I37" s="15">
        <v>0</v>
      </c>
    </row>
    <row r="38" spans="2:10">
      <c r="C38" s="295" t="s">
        <v>346</v>
      </c>
      <c r="D38" s="308">
        <v>-13.95</v>
      </c>
      <c r="E38" s="318"/>
      <c r="F38" s="305">
        <v>-14</v>
      </c>
      <c r="G38" s="40"/>
      <c r="H38" s="40"/>
      <c r="I38" s="15">
        <v>5.0000000000000711E-2</v>
      </c>
    </row>
    <row r="39" spans="2:10">
      <c r="C39" s="295" t="s">
        <v>347</v>
      </c>
      <c r="D39" s="308">
        <v>-264.5</v>
      </c>
      <c r="E39" s="318"/>
      <c r="F39" s="305">
        <v>-265</v>
      </c>
      <c r="G39" s="40"/>
      <c r="H39" s="40"/>
      <c r="I39" s="15">
        <v>0.5</v>
      </c>
    </row>
    <row r="40" spans="2:10">
      <c r="C40" s="295" t="s">
        <v>348</v>
      </c>
      <c r="D40" s="308">
        <v>3068</v>
      </c>
      <c r="E40" s="318"/>
      <c r="F40" s="305">
        <v>3068</v>
      </c>
      <c r="G40" s="40"/>
      <c r="H40" s="40"/>
      <c r="I40" s="15">
        <v>0</v>
      </c>
    </row>
    <row r="41" spans="2:10">
      <c r="C41" s="295" t="s">
        <v>349</v>
      </c>
      <c r="D41" s="308">
        <v>45507</v>
      </c>
      <c r="E41" s="318"/>
      <c r="F41" s="305">
        <v>45507</v>
      </c>
      <c r="G41" s="40"/>
      <c r="H41" s="40"/>
      <c r="I41" s="15">
        <v>0</v>
      </c>
    </row>
    <row r="42" spans="2:10">
      <c r="C42" s="295" t="s">
        <v>350</v>
      </c>
      <c r="D42" s="308">
        <v>500</v>
      </c>
      <c r="E42" s="318"/>
      <c r="F42" s="305">
        <v>500</v>
      </c>
      <c r="G42" s="40"/>
      <c r="H42" s="40"/>
      <c r="I42" s="15">
        <v>0</v>
      </c>
    </row>
    <row r="43" spans="2:10">
      <c r="C43" s="295" t="s">
        <v>351</v>
      </c>
      <c r="D43" s="308">
        <v>7132</v>
      </c>
      <c r="E43" s="318"/>
      <c r="F43" s="305">
        <v>7132</v>
      </c>
      <c r="G43" s="40"/>
      <c r="H43" s="40"/>
      <c r="I43" s="15">
        <v>0</v>
      </c>
    </row>
    <row r="44" spans="2:10" s="188" customFormat="1">
      <c r="B44" s="345"/>
      <c r="C44" s="295" t="s">
        <v>352</v>
      </c>
      <c r="D44" s="308">
        <v>19498.919999999998</v>
      </c>
      <c r="E44" s="320"/>
      <c r="F44" s="305">
        <v>19499</v>
      </c>
      <c r="G44" s="40"/>
      <c r="H44" s="40"/>
      <c r="I44" s="15">
        <v>-8.000000000174623E-2</v>
      </c>
    </row>
    <row r="45" spans="2:10">
      <c r="C45" s="295" t="s">
        <v>353</v>
      </c>
      <c r="D45" s="308">
        <v>3500</v>
      </c>
      <c r="E45" s="318"/>
      <c r="F45" s="305">
        <v>3500</v>
      </c>
      <c r="G45" s="40"/>
      <c r="H45" s="40"/>
      <c r="I45" s="15">
        <v>0</v>
      </c>
    </row>
    <row r="46" spans="2:10">
      <c r="C46" s="295" t="s">
        <v>354</v>
      </c>
      <c r="D46" s="308">
        <v>-312.87</v>
      </c>
      <c r="E46" s="318"/>
      <c r="F46" s="305">
        <v>-313</v>
      </c>
      <c r="G46" s="40"/>
      <c r="H46" s="40"/>
      <c r="I46" s="15">
        <v>0.12999999999999545</v>
      </c>
    </row>
    <row r="47" spans="2:10">
      <c r="C47" s="295" t="s">
        <v>355</v>
      </c>
      <c r="D47" s="308">
        <v>6255</v>
      </c>
      <c r="E47" s="318"/>
      <c r="F47" s="305">
        <v>6255</v>
      </c>
      <c r="G47" s="40"/>
      <c r="H47" s="40"/>
      <c r="I47" s="15">
        <v>0</v>
      </c>
    </row>
    <row r="48" spans="2:10">
      <c r="C48" s="295" t="s">
        <v>356</v>
      </c>
      <c r="D48" s="308">
        <v>3500</v>
      </c>
      <c r="E48" s="318"/>
      <c r="F48" s="305">
        <v>3500</v>
      </c>
      <c r="G48" s="40"/>
      <c r="H48" s="40"/>
      <c r="I48" s="15">
        <v>0</v>
      </c>
    </row>
    <row r="49" spans="3:9">
      <c r="C49" s="295" t="s">
        <v>357</v>
      </c>
      <c r="D49" s="308">
        <v>1000.46</v>
      </c>
      <c r="E49" s="318"/>
      <c r="F49" s="305">
        <v>1000</v>
      </c>
      <c r="G49" s="40"/>
      <c r="H49" s="40"/>
      <c r="I49" s="15">
        <v>0.46000000000003638</v>
      </c>
    </row>
    <row r="50" spans="3:9">
      <c r="C50" s="295" t="s">
        <v>358</v>
      </c>
      <c r="D50" s="308">
        <v>1000</v>
      </c>
      <c r="E50" s="318"/>
      <c r="F50" s="305">
        <v>1000</v>
      </c>
      <c r="G50" s="40"/>
      <c r="H50" s="40"/>
      <c r="I50" s="15">
        <v>0</v>
      </c>
    </row>
    <row r="51" spans="3:9">
      <c r="C51" s="295" t="s">
        <v>359</v>
      </c>
      <c r="D51" s="308">
        <v>6417</v>
      </c>
      <c r="E51" s="318">
        <v>-5100</v>
      </c>
      <c r="F51" s="305">
        <v>1317</v>
      </c>
      <c r="G51" s="40"/>
      <c r="H51" s="40"/>
      <c r="I51" s="15">
        <v>5100</v>
      </c>
    </row>
    <row r="52" spans="3:9">
      <c r="C52" s="295" t="s">
        <v>360</v>
      </c>
      <c r="D52" s="308">
        <v>40662</v>
      </c>
      <c r="E52" s="318"/>
      <c r="F52" s="305">
        <v>40662</v>
      </c>
      <c r="G52" s="40"/>
      <c r="H52" s="40"/>
      <c r="I52" s="15">
        <v>0</v>
      </c>
    </row>
    <row r="53" spans="3:9">
      <c r="C53" s="295" t="s">
        <v>361</v>
      </c>
      <c r="D53" s="308"/>
      <c r="E53" s="318"/>
      <c r="F53" s="305"/>
      <c r="G53" s="40"/>
      <c r="H53" s="40"/>
      <c r="I53" s="15"/>
    </row>
    <row r="54" spans="3:9">
      <c r="C54" s="295" t="s">
        <v>362</v>
      </c>
      <c r="D54" s="308">
        <v>880</v>
      </c>
      <c r="E54" s="318"/>
      <c r="F54" s="305">
        <v>880</v>
      </c>
      <c r="G54" s="40"/>
      <c r="H54" s="40"/>
      <c r="I54" s="15">
        <v>0</v>
      </c>
    </row>
    <row r="55" spans="3:9">
      <c r="C55" s="295" t="s">
        <v>363</v>
      </c>
      <c r="D55" s="308">
        <v>25230</v>
      </c>
      <c r="E55" s="318"/>
      <c r="F55" s="305">
        <v>25230</v>
      </c>
      <c r="G55" s="40"/>
      <c r="H55" s="40"/>
      <c r="I55" s="15">
        <v>0</v>
      </c>
    </row>
    <row r="56" spans="3:9">
      <c r="C56" s="295"/>
      <c r="D56" s="308"/>
      <c r="E56" s="318"/>
      <c r="F56" s="328">
        <v>166458</v>
      </c>
      <c r="G56" s="89"/>
      <c r="H56" s="89"/>
      <c r="I56" s="15"/>
    </row>
    <row r="57" spans="3:9">
      <c r="C57" s="310" t="s">
        <v>364</v>
      </c>
      <c r="D57" s="308"/>
      <c r="E57" s="318"/>
      <c r="F57" s="305"/>
      <c r="G57" s="40"/>
      <c r="H57" s="40"/>
      <c r="I57" s="15"/>
    </row>
    <row r="58" spans="3:9">
      <c r="C58" s="295"/>
      <c r="D58" s="308"/>
      <c r="E58" s="318"/>
      <c r="F58" s="305"/>
      <c r="G58" s="40"/>
      <c r="H58" s="40"/>
      <c r="I58" s="15"/>
    </row>
    <row r="59" spans="3:9">
      <c r="C59" s="295" t="s">
        <v>365</v>
      </c>
      <c r="D59" s="308">
        <v>37500</v>
      </c>
      <c r="E59" s="318"/>
      <c r="F59" s="305">
        <v>37500</v>
      </c>
      <c r="G59" s="40"/>
      <c r="H59" s="40"/>
      <c r="I59" s="15">
        <v>0</v>
      </c>
    </row>
    <row r="60" spans="3:9">
      <c r="C60" s="295" t="s">
        <v>366</v>
      </c>
      <c r="D60" s="308">
        <v>12100</v>
      </c>
      <c r="E60" s="318"/>
      <c r="F60" s="305">
        <v>12100</v>
      </c>
      <c r="G60" s="40"/>
      <c r="H60" s="40"/>
      <c r="I60" s="15">
        <v>0</v>
      </c>
    </row>
    <row r="61" spans="3:9">
      <c r="C61" s="295" t="s">
        <v>367</v>
      </c>
      <c r="D61" s="308">
        <v>19000</v>
      </c>
      <c r="E61" s="318"/>
      <c r="F61" s="305">
        <v>19000</v>
      </c>
      <c r="G61" s="40"/>
      <c r="H61" s="40"/>
      <c r="I61" s="15">
        <v>0</v>
      </c>
    </row>
    <row r="62" spans="3:9">
      <c r="C62" s="295" t="s">
        <v>368</v>
      </c>
      <c r="D62" s="308">
        <v>2750</v>
      </c>
      <c r="E62" s="318"/>
      <c r="F62" s="305">
        <v>2750</v>
      </c>
      <c r="G62" s="40"/>
      <c r="H62" s="40"/>
      <c r="I62" s="15">
        <v>0</v>
      </c>
    </row>
    <row r="63" spans="3:9">
      <c r="C63" s="295" t="s">
        <v>369</v>
      </c>
      <c r="D63" s="308">
        <v>15000</v>
      </c>
      <c r="E63" s="318"/>
      <c r="F63" s="305">
        <v>15000</v>
      </c>
      <c r="G63" s="40"/>
      <c r="H63" s="40"/>
      <c r="I63" s="15">
        <v>0</v>
      </c>
    </row>
    <row r="64" spans="3:9">
      <c r="C64" s="295" t="s">
        <v>370</v>
      </c>
      <c r="D64" s="308">
        <v>1650</v>
      </c>
      <c r="E64" s="318"/>
      <c r="F64" s="305">
        <v>1650</v>
      </c>
      <c r="G64" s="40"/>
      <c r="H64" s="40"/>
      <c r="I64" s="15">
        <v>0</v>
      </c>
    </row>
    <row r="65" spans="3:9">
      <c r="C65" s="295" t="s">
        <v>371</v>
      </c>
      <c r="D65" s="308">
        <v>250</v>
      </c>
      <c r="E65" s="318"/>
      <c r="F65" s="305">
        <v>250</v>
      </c>
      <c r="G65" s="40"/>
      <c r="H65" s="40"/>
      <c r="I65" s="15">
        <v>0</v>
      </c>
    </row>
    <row r="66" spans="3:9">
      <c r="C66" s="295" t="s">
        <v>372</v>
      </c>
      <c r="D66" s="308">
        <v>700</v>
      </c>
      <c r="E66" s="318"/>
      <c r="F66" s="305">
        <v>700</v>
      </c>
      <c r="G66" s="40"/>
      <c r="H66" s="40"/>
      <c r="I66" s="15">
        <v>0</v>
      </c>
    </row>
    <row r="67" spans="3:9">
      <c r="C67" s="295" t="s">
        <v>373</v>
      </c>
      <c r="D67" s="308"/>
      <c r="E67" s="318">
        <v>0</v>
      </c>
      <c r="F67" s="305">
        <v>0</v>
      </c>
      <c r="G67" s="40"/>
      <c r="H67" s="40"/>
      <c r="I67" s="15"/>
    </row>
    <row r="68" spans="3:9">
      <c r="C68" s="295" t="s">
        <v>374</v>
      </c>
      <c r="D68" s="308"/>
      <c r="E68" s="318">
        <v>5200</v>
      </c>
      <c r="F68" s="305">
        <v>5200</v>
      </c>
      <c r="G68" s="40"/>
      <c r="H68" s="40"/>
      <c r="I68" s="15"/>
    </row>
    <row r="69" spans="3:9">
      <c r="C69" s="295" t="s">
        <v>375</v>
      </c>
      <c r="D69" s="308">
        <v>21269.26</v>
      </c>
      <c r="E69" s="318"/>
      <c r="F69" s="305">
        <v>21269</v>
      </c>
      <c r="G69" s="40">
        <v>4</v>
      </c>
      <c r="H69" s="40"/>
      <c r="I69" s="15">
        <v>0.25999999999839929</v>
      </c>
    </row>
    <row r="70" spans="3:9">
      <c r="C70" s="295" t="s">
        <v>376</v>
      </c>
      <c r="D70" s="308">
        <v>48899.94</v>
      </c>
      <c r="E70" s="318"/>
      <c r="F70" s="305">
        <v>48900</v>
      </c>
      <c r="G70" s="40">
        <v>4</v>
      </c>
      <c r="H70" s="40"/>
      <c r="I70" s="15">
        <v>-5.9999999997671694E-2</v>
      </c>
    </row>
    <row r="71" spans="3:9">
      <c r="C71" s="295" t="s">
        <v>377</v>
      </c>
      <c r="D71" s="308">
        <v>6343.5</v>
      </c>
      <c r="E71" s="318"/>
      <c r="F71" s="305">
        <v>6344</v>
      </c>
      <c r="G71" s="40">
        <v>4</v>
      </c>
      <c r="H71" s="40"/>
      <c r="I71" s="15">
        <v>-0.5</v>
      </c>
    </row>
    <row r="72" spans="3:9">
      <c r="C72" s="295" t="s">
        <v>378</v>
      </c>
      <c r="D72" s="308">
        <v>15000</v>
      </c>
      <c r="E72" s="318"/>
      <c r="F72" s="305">
        <v>15000</v>
      </c>
      <c r="G72" s="40">
        <v>2</v>
      </c>
      <c r="H72" s="40"/>
      <c r="I72" s="15">
        <v>0</v>
      </c>
    </row>
    <row r="73" spans="3:9">
      <c r="C73" s="295" t="s">
        <v>379</v>
      </c>
      <c r="D73" s="308"/>
      <c r="E73" s="318">
        <v>4000</v>
      </c>
      <c r="F73" s="305">
        <v>4000</v>
      </c>
      <c r="G73" s="40"/>
      <c r="H73" s="40"/>
      <c r="I73" s="15"/>
    </row>
    <row r="74" spans="3:9">
      <c r="C74" s="295" t="s">
        <v>380</v>
      </c>
      <c r="D74" s="308">
        <v>1300</v>
      </c>
      <c r="E74" s="318"/>
      <c r="F74" s="305">
        <v>1300</v>
      </c>
      <c r="G74" s="40"/>
      <c r="H74" s="40"/>
      <c r="I74" s="15">
        <v>0</v>
      </c>
    </row>
    <row r="75" spans="3:9">
      <c r="C75" s="295"/>
      <c r="D75" s="308"/>
      <c r="E75" s="318"/>
      <c r="F75" s="328">
        <v>190963</v>
      </c>
      <c r="G75" s="89"/>
      <c r="H75" s="89"/>
      <c r="I75" s="15"/>
    </row>
    <row r="76" spans="3:9">
      <c r="C76" s="310" t="s">
        <v>381</v>
      </c>
      <c r="D76" s="308"/>
      <c r="E76" s="318"/>
      <c r="F76" s="305"/>
      <c r="G76" s="40"/>
      <c r="H76" s="40"/>
      <c r="I76" s="15"/>
    </row>
    <row r="77" spans="3:9">
      <c r="C77" s="310"/>
      <c r="D77" s="308"/>
      <c r="E77" s="318"/>
      <c r="F77" s="305"/>
      <c r="G77" s="40"/>
      <c r="H77" s="40"/>
      <c r="I77" s="15"/>
    </row>
    <row r="78" spans="3:9">
      <c r="C78" s="50" t="s">
        <v>382</v>
      </c>
      <c r="D78" s="308"/>
      <c r="E78" s="318">
        <v>1323204.5</v>
      </c>
      <c r="F78" s="305">
        <v>1323205</v>
      </c>
      <c r="G78" s="40"/>
      <c r="H78" s="40"/>
      <c r="I78" s="15"/>
    </row>
    <row r="79" spans="3:9">
      <c r="C79" s="50" t="s">
        <v>204</v>
      </c>
      <c r="D79" s="308"/>
      <c r="E79" s="318">
        <v>40483</v>
      </c>
      <c r="F79" s="305">
        <v>40483</v>
      </c>
      <c r="G79" s="40"/>
      <c r="H79" s="40"/>
      <c r="I79" s="15"/>
    </row>
    <row r="80" spans="3:9">
      <c r="C80" s="310"/>
      <c r="D80" s="308"/>
      <c r="E80" s="318"/>
      <c r="F80" s="319">
        <v>1363688</v>
      </c>
      <c r="G80" s="40"/>
      <c r="H80" s="40"/>
      <c r="I80" s="15"/>
    </row>
    <row r="81" spans="3:9">
      <c r="C81" s="310" t="s">
        <v>383</v>
      </c>
      <c r="D81" s="308"/>
      <c r="E81" s="318"/>
      <c r="F81" s="305"/>
      <c r="G81" s="40"/>
      <c r="H81" s="40"/>
      <c r="I81" s="15"/>
    </row>
    <row r="82" spans="3:9">
      <c r="C82" s="295"/>
      <c r="D82" s="308"/>
      <c r="E82" s="318"/>
      <c r="F82" s="305"/>
      <c r="G82" s="40"/>
      <c r="H82" s="40"/>
      <c r="I82" s="15"/>
    </row>
    <row r="83" spans="3:9">
      <c r="C83" s="295" t="s">
        <v>384</v>
      </c>
      <c r="D83" s="308">
        <v>2433.21</v>
      </c>
      <c r="E83" s="318"/>
      <c r="F83" s="305">
        <v>2433</v>
      </c>
      <c r="G83" s="40"/>
      <c r="H83" s="40"/>
      <c r="I83" s="15"/>
    </row>
    <row r="84" spans="3:9">
      <c r="C84" s="295" t="s">
        <v>385</v>
      </c>
      <c r="D84" s="308">
        <v>313292.05</v>
      </c>
      <c r="E84" s="318"/>
      <c r="F84" s="305">
        <v>313292</v>
      </c>
      <c r="G84" s="40">
        <v>20886.133333333335</v>
      </c>
      <c r="H84" s="40"/>
      <c r="I84" s="15"/>
    </row>
    <row r="85" spans="3:9">
      <c r="C85" s="295"/>
      <c r="D85" s="308"/>
      <c r="E85" s="318"/>
      <c r="F85" s="328">
        <v>315725</v>
      </c>
      <c r="G85" s="89"/>
      <c r="H85" s="89"/>
      <c r="I85" s="15"/>
    </row>
    <row r="86" spans="3:9">
      <c r="C86" s="310" t="s">
        <v>386</v>
      </c>
      <c r="D86" s="308"/>
      <c r="E86" s="318"/>
      <c r="F86" s="305"/>
      <c r="G86" s="40"/>
      <c r="H86" s="40"/>
      <c r="I86" s="15"/>
    </row>
    <row r="87" spans="3:9">
      <c r="C87" s="295"/>
      <c r="D87" s="308"/>
      <c r="E87" s="318"/>
      <c r="F87" s="305"/>
      <c r="G87" s="40"/>
      <c r="H87" s="40"/>
      <c r="I87" s="15"/>
    </row>
    <row r="88" spans="3:9">
      <c r="C88" s="295" t="s">
        <v>387</v>
      </c>
      <c r="D88" s="308">
        <v>62006.98</v>
      </c>
      <c r="E88" s="318"/>
      <c r="F88" s="305">
        <v>62007</v>
      </c>
      <c r="G88" s="40"/>
      <c r="H88" s="40"/>
      <c r="I88" s="15">
        <v>-1.9999999996798579E-2</v>
      </c>
    </row>
    <row r="89" spans="3:9">
      <c r="C89" s="295" t="s">
        <v>388</v>
      </c>
      <c r="D89" s="308">
        <v>12371.05</v>
      </c>
      <c r="E89" s="318"/>
      <c r="F89" s="305">
        <v>12371</v>
      </c>
      <c r="G89" s="40"/>
      <c r="H89" s="40"/>
      <c r="I89" s="15">
        <v>4.9999999999272404E-2</v>
      </c>
    </row>
    <row r="90" spans="3:9">
      <c r="C90" s="295" t="s">
        <v>389</v>
      </c>
      <c r="D90" s="308">
        <v>15875.64</v>
      </c>
      <c r="E90" s="318"/>
      <c r="F90" s="305">
        <v>15876</v>
      </c>
      <c r="G90" s="40"/>
      <c r="H90" s="40"/>
      <c r="I90" s="15">
        <v>-0.36000000000058208</v>
      </c>
    </row>
    <row r="91" spans="3:9">
      <c r="C91" s="295" t="s">
        <v>390</v>
      </c>
      <c r="D91" s="308">
        <v>28753.34</v>
      </c>
      <c r="E91" s="318"/>
      <c r="F91" s="305">
        <v>28753</v>
      </c>
      <c r="G91" s="40"/>
      <c r="H91" s="40"/>
      <c r="I91" s="15">
        <v>0.34000000000014552</v>
      </c>
    </row>
    <row r="92" spans="3:9">
      <c r="C92" s="295" t="s">
        <v>391</v>
      </c>
      <c r="D92" s="308">
        <v>735.65</v>
      </c>
      <c r="E92" s="318"/>
      <c r="F92" s="305">
        <v>736</v>
      </c>
      <c r="G92" s="40"/>
      <c r="H92" s="40"/>
      <c r="I92" s="15">
        <v>-0.35000000000002274</v>
      </c>
    </row>
    <row r="93" spans="3:9">
      <c r="C93" s="295" t="s">
        <v>392</v>
      </c>
      <c r="D93" s="308">
        <v>7435.07</v>
      </c>
      <c r="E93" s="318"/>
      <c r="F93" s="305">
        <v>7435</v>
      </c>
      <c r="G93" s="40"/>
      <c r="H93" s="40"/>
      <c r="I93" s="15">
        <v>6.9999999999708962E-2</v>
      </c>
    </row>
    <row r="94" spans="3:9">
      <c r="C94" s="295"/>
      <c r="D94" s="308"/>
      <c r="E94" s="318"/>
      <c r="F94" s="328">
        <v>127178</v>
      </c>
      <c r="G94" s="89"/>
      <c r="H94" s="89"/>
      <c r="I94" s="15"/>
    </row>
    <row r="95" spans="3:9">
      <c r="C95" s="310" t="s">
        <v>393</v>
      </c>
      <c r="D95" s="308"/>
      <c r="E95" s="318"/>
      <c r="F95" s="305"/>
      <c r="G95" s="40"/>
      <c r="H95" s="40"/>
      <c r="I95" s="15"/>
    </row>
    <row r="96" spans="3:9">
      <c r="C96" s="295"/>
      <c r="D96" s="308"/>
      <c r="E96" s="318"/>
      <c r="F96" s="305"/>
      <c r="G96" s="40"/>
      <c r="H96" s="40"/>
      <c r="I96" s="15"/>
    </row>
    <row r="97" spans="3:9">
      <c r="C97" s="295" t="s">
        <v>394</v>
      </c>
      <c r="D97" s="308">
        <v>107000</v>
      </c>
      <c r="E97" s="318"/>
      <c r="F97" s="305">
        <v>107000</v>
      </c>
      <c r="G97" s="40"/>
      <c r="H97" s="40"/>
      <c r="I97" s="15">
        <v>0</v>
      </c>
    </row>
    <row r="98" spans="3:9">
      <c r="C98" s="295" t="s">
        <v>395</v>
      </c>
      <c r="D98" s="308">
        <v>18890.759999999998</v>
      </c>
      <c r="E98" s="318">
        <v>-4890.76</v>
      </c>
      <c r="F98" s="305">
        <v>14001</v>
      </c>
      <c r="G98" s="40"/>
      <c r="H98" s="40"/>
      <c r="I98" s="15"/>
    </row>
    <row r="99" spans="3:9">
      <c r="C99" s="295" t="s">
        <v>396</v>
      </c>
      <c r="D99" s="308">
        <v>3500</v>
      </c>
      <c r="E99" s="318"/>
      <c r="F99" s="305">
        <v>3500</v>
      </c>
      <c r="G99" s="40"/>
      <c r="H99" s="40"/>
      <c r="I99" s="15">
        <v>0</v>
      </c>
    </row>
    <row r="100" spans="3:9">
      <c r="C100" s="295"/>
      <c r="D100" s="308"/>
      <c r="E100" s="318"/>
      <c r="F100" s="328">
        <v>124501</v>
      </c>
      <c r="G100" s="89"/>
      <c r="H100" s="89"/>
      <c r="I100" s="15"/>
    </row>
    <row r="101" spans="3:9">
      <c r="C101" s="310" t="s">
        <v>397</v>
      </c>
      <c r="D101" s="308"/>
      <c r="E101" s="318"/>
      <c r="F101" s="305"/>
      <c r="G101" s="40"/>
      <c r="H101" s="40"/>
      <c r="I101" s="15"/>
    </row>
    <row r="102" spans="3:9">
      <c r="C102" s="295"/>
      <c r="D102" s="308"/>
      <c r="E102" s="318"/>
      <c r="F102" s="305"/>
      <c r="G102" s="40"/>
      <c r="H102" s="40"/>
      <c r="I102" s="15"/>
    </row>
    <row r="103" spans="3:9">
      <c r="C103" s="295" t="s">
        <v>398</v>
      </c>
      <c r="D103" s="308">
        <v>2939690.42</v>
      </c>
      <c r="E103" s="318"/>
      <c r="F103" s="305">
        <v>2939690</v>
      </c>
      <c r="G103" s="40"/>
      <c r="H103" s="40"/>
      <c r="I103" s="15">
        <v>0.41999999992549419</v>
      </c>
    </row>
    <row r="104" spans="3:9">
      <c r="C104" s="295" t="s">
        <v>399</v>
      </c>
      <c r="D104" s="308">
        <v>2108049.39</v>
      </c>
      <c r="E104" s="318">
        <v>1294</v>
      </c>
      <c r="F104" s="305">
        <v>2109343</v>
      </c>
      <c r="G104" s="40"/>
      <c r="H104" s="40"/>
      <c r="I104" s="15">
        <v>-1293.6099999998696</v>
      </c>
    </row>
    <row r="105" spans="3:9">
      <c r="C105" s="295" t="s">
        <v>400</v>
      </c>
      <c r="D105" s="308">
        <v>-1122965.55</v>
      </c>
      <c r="E105" s="318">
        <v>14181</v>
      </c>
      <c r="F105" s="305">
        <v>-1108785</v>
      </c>
      <c r="G105" s="40"/>
      <c r="H105" s="40"/>
      <c r="I105" s="15">
        <v>-14180.550000000047</v>
      </c>
    </row>
    <row r="106" spans="3:9">
      <c r="C106" s="295" t="s">
        <v>401</v>
      </c>
      <c r="D106" s="308">
        <v>726319.74</v>
      </c>
      <c r="E106" s="318"/>
      <c r="F106" s="305">
        <v>726320</v>
      </c>
      <c r="G106" s="40"/>
      <c r="H106" s="40"/>
      <c r="I106" s="15">
        <v>-0.26000000000931323</v>
      </c>
    </row>
    <row r="107" spans="3:9">
      <c r="C107" s="295" t="s">
        <v>402</v>
      </c>
      <c r="D107" s="308">
        <v>-144525.29</v>
      </c>
      <c r="E107" s="318"/>
      <c r="F107" s="305">
        <v>-144525</v>
      </c>
      <c r="G107" s="40"/>
      <c r="H107" s="40"/>
      <c r="I107" s="15">
        <v>-0.29000000000814907</v>
      </c>
    </row>
    <row r="108" spans="3:9">
      <c r="C108" s="295" t="s">
        <v>403</v>
      </c>
      <c r="D108" s="308">
        <v>1001768.31</v>
      </c>
      <c r="E108" s="318">
        <v>67157</v>
      </c>
      <c r="F108" s="305">
        <v>1068925</v>
      </c>
      <c r="G108" s="40"/>
      <c r="H108" s="40"/>
      <c r="I108" s="15">
        <v>-67156.689999999944</v>
      </c>
    </row>
    <row r="109" spans="3:9">
      <c r="C109" s="295" t="s">
        <v>404</v>
      </c>
      <c r="D109" s="308">
        <v>-652852.79</v>
      </c>
      <c r="E109" s="318">
        <v>2380.9069355657011</v>
      </c>
      <c r="F109" s="305">
        <v>-650472</v>
      </c>
      <c r="G109" s="40"/>
      <c r="H109" s="40"/>
      <c r="I109" s="15">
        <v>-2380.7900000000373</v>
      </c>
    </row>
    <row r="110" spans="3:9">
      <c r="C110" s="295" t="s">
        <v>405</v>
      </c>
      <c r="D110" s="308">
        <v>497541.32</v>
      </c>
      <c r="E110" s="318"/>
      <c r="F110" s="305">
        <v>497541</v>
      </c>
      <c r="G110" s="40"/>
      <c r="H110" s="40"/>
      <c r="I110" s="15">
        <v>0.32000000000698492</v>
      </c>
    </row>
    <row r="111" spans="3:9">
      <c r="C111" s="295" t="s">
        <v>406</v>
      </c>
      <c r="D111" s="308">
        <v>-229338.65</v>
      </c>
      <c r="E111" s="318">
        <v>-1778</v>
      </c>
      <c r="F111" s="305">
        <v>-231117</v>
      </c>
      <c r="G111" s="40"/>
      <c r="H111" s="40"/>
      <c r="I111" s="15">
        <v>1778.3500000000058</v>
      </c>
    </row>
    <row r="112" spans="3:9">
      <c r="C112" s="295" t="s">
        <v>407</v>
      </c>
      <c r="D112" s="308">
        <v>275829.24</v>
      </c>
      <c r="E112" s="318"/>
      <c r="F112" s="305">
        <v>275829</v>
      </c>
      <c r="G112" s="40"/>
      <c r="H112" s="40"/>
      <c r="I112" s="15">
        <v>0.23999999999068677</v>
      </c>
    </row>
    <row r="113" spans="3:11">
      <c r="C113" s="295" t="s">
        <v>408</v>
      </c>
      <c r="D113" s="308">
        <v>-224324.86</v>
      </c>
      <c r="E113" s="318"/>
      <c r="F113" s="305">
        <v>-224325</v>
      </c>
      <c r="G113" s="40"/>
      <c r="H113" s="40"/>
      <c r="I113" s="15">
        <v>0.14000000001396984</v>
      </c>
    </row>
    <row r="114" spans="3:11">
      <c r="C114" s="295" t="s">
        <v>409</v>
      </c>
      <c r="D114" s="308">
        <v>161670.16</v>
      </c>
      <c r="E114" s="318"/>
      <c r="F114" s="305">
        <v>161670</v>
      </c>
      <c r="G114" s="40"/>
      <c r="H114" s="40"/>
      <c r="I114" s="15">
        <v>0.16000000000349246</v>
      </c>
    </row>
    <row r="115" spans="3:11">
      <c r="C115" s="295" t="s">
        <v>410</v>
      </c>
      <c r="D115" s="308">
        <v>-28726.59</v>
      </c>
      <c r="E115" s="318"/>
      <c r="F115" s="305">
        <v>-28727</v>
      </c>
      <c r="G115" s="40"/>
      <c r="H115" s="40"/>
      <c r="I115" s="15">
        <v>0.40999999999985448</v>
      </c>
    </row>
    <row r="116" spans="3:11">
      <c r="C116" s="295"/>
      <c r="D116" s="308"/>
      <c r="E116" s="318"/>
      <c r="F116" s="328">
        <v>5391367</v>
      </c>
      <c r="G116" s="89"/>
      <c r="H116" s="89"/>
      <c r="I116" s="15"/>
    </row>
    <row r="117" spans="3:11">
      <c r="C117" s="310" t="s">
        <v>411</v>
      </c>
      <c r="D117" s="308"/>
      <c r="E117" s="318"/>
      <c r="F117" s="305"/>
      <c r="G117" s="40"/>
      <c r="H117" s="40"/>
      <c r="I117" s="15"/>
    </row>
    <row r="118" spans="3:11">
      <c r="C118" s="310"/>
      <c r="D118" s="308"/>
      <c r="E118" s="318"/>
      <c r="F118" s="305"/>
      <c r="G118" s="40"/>
      <c r="H118" s="40"/>
      <c r="I118" s="15"/>
    </row>
    <row r="119" spans="3:11">
      <c r="C119" s="50" t="s">
        <v>412</v>
      </c>
      <c r="D119" s="308"/>
      <c r="E119" s="318">
        <v>0</v>
      </c>
      <c r="F119" s="305">
        <v>0</v>
      </c>
      <c r="G119" s="40"/>
      <c r="H119" s="40"/>
      <c r="I119" s="15"/>
      <c r="K119" s="347">
        <v>215.38461538461539</v>
      </c>
    </row>
    <row r="120" spans="3:11">
      <c r="C120" s="329" t="s">
        <v>413</v>
      </c>
      <c r="D120" s="330">
        <v>-41689.85</v>
      </c>
      <c r="E120" s="331">
        <v>-1660.21</v>
      </c>
      <c r="F120" s="327">
        <v>-43350</v>
      </c>
      <c r="G120" s="40"/>
      <c r="H120" s="40"/>
      <c r="I120" s="15">
        <v>1660.1500000000015</v>
      </c>
    </row>
    <row r="121" spans="3:11">
      <c r="C121" s="295" t="s">
        <v>414</v>
      </c>
      <c r="D121" s="308">
        <v>-15123.77</v>
      </c>
      <c r="E121" s="318">
        <v>17145.52</v>
      </c>
      <c r="F121" s="305">
        <v>2022</v>
      </c>
      <c r="G121" s="40"/>
      <c r="H121" s="40"/>
      <c r="I121" s="15"/>
    </row>
    <row r="122" spans="3:11">
      <c r="C122" s="295" t="s">
        <v>415</v>
      </c>
      <c r="D122" s="308">
        <v>-9690</v>
      </c>
      <c r="E122" s="318">
        <v>9690</v>
      </c>
      <c r="F122" s="305">
        <v>0</v>
      </c>
      <c r="G122" s="40"/>
      <c r="H122" s="40"/>
      <c r="I122" s="15"/>
    </row>
    <row r="123" spans="3:11">
      <c r="C123" s="295" t="s">
        <v>416</v>
      </c>
      <c r="D123" s="308">
        <v>-603.48</v>
      </c>
      <c r="E123" s="318"/>
      <c r="F123" s="305">
        <v>-603</v>
      </c>
      <c r="G123" s="40"/>
      <c r="H123" s="40"/>
      <c r="I123" s="15">
        <v>-0.48000000000001819</v>
      </c>
    </row>
    <row r="124" spans="3:11">
      <c r="C124" s="295" t="s">
        <v>417</v>
      </c>
      <c r="D124" s="308">
        <v>-53</v>
      </c>
      <c r="E124" s="318">
        <v>-22800</v>
      </c>
      <c r="F124" s="305">
        <v>-22853</v>
      </c>
      <c r="G124" s="40"/>
      <c r="H124" s="40"/>
      <c r="I124" s="15">
        <v>22800</v>
      </c>
    </row>
    <row r="125" spans="3:11">
      <c r="C125" s="295" t="s">
        <v>418</v>
      </c>
      <c r="D125" s="308">
        <v>-3580.94</v>
      </c>
      <c r="E125" s="318"/>
      <c r="F125" s="305">
        <v>-3581</v>
      </c>
      <c r="G125" s="40"/>
      <c r="H125" s="40"/>
      <c r="I125" s="15">
        <v>5.999999999994543E-2</v>
      </c>
    </row>
    <row r="126" spans="3:11">
      <c r="C126" s="329" t="s">
        <v>419</v>
      </c>
      <c r="D126" s="330">
        <v>-9657.59</v>
      </c>
      <c r="E126" s="331"/>
      <c r="F126" s="327">
        <v>-9658</v>
      </c>
      <c r="G126" s="40"/>
      <c r="H126" s="40"/>
      <c r="I126" s="15">
        <v>0.40999999999985448</v>
      </c>
    </row>
    <row r="127" spans="3:11">
      <c r="C127" s="295" t="s">
        <v>420</v>
      </c>
      <c r="D127" s="308">
        <v>-3802.22</v>
      </c>
      <c r="E127" s="318">
        <v>-4435</v>
      </c>
      <c r="F127" s="305">
        <v>-8237</v>
      </c>
      <c r="G127" s="40"/>
      <c r="H127" s="40"/>
      <c r="I127" s="15">
        <v>4434.7800000000007</v>
      </c>
    </row>
    <row r="128" spans="3:11">
      <c r="C128" s="329" t="s">
        <v>421</v>
      </c>
      <c r="D128" s="330">
        <v>-551.20000000000005</v>
      </c>
      <c r="E128" s="331"/>
      <c r="F128" s="327">
        <v>-551</v>
      </c>
      <c r="G128" s="40" t="s">
        <v>422</v>
      </c>
      <c r="H128" s="40"/>
      <c r="I128" s="15">
        <v>-0.20000000000004547</v>
      </c>
    </row>
    <row r="129" spans="3:9">
      <c r="C129" s="329" t="s">
        <v>423</v>
      </c>
      <c r="D129" s="330">
        <v>-8581.23</v>
      </c>
      <c r="E129" s="331"/>
      <c r="F129" s="327">
        <v>-8581</v>
      </c>
      <c r="G129" s="40" t="s">
        <v>424</v>
      </c>
      <c r="H129" s="40"/>
      <c r="I129" s="15">
        <v>-0.22999999999956344</v>
      </c>
    </row>
    <row r="130" spans="3:9">
      <c r="C130" s="295" t="s">
        <v>425</v>
      </c>
      <c r="D130" s="308">
        <v>-37270</v>
      </c>
      <c r="E130" s="318"/>
      <c r="F130" s="305">
        <v>-37270</v>
      </c>
      <c r="G130" s="40"/>
      <c r="H130" s="40"/>
      <c r="I130" s="15">
        <v>0</v>
      </c>
    </row>
    <row r="131" spans="3:9">
      <c r="C131" s="329" t="s">
        <v>426</v>
      </c>
      <c r="D131" s="330">
        <v>-31800</v>
      </c>
      <c r="E131" s="331"/>
      <c r="F131" s="327">
        <v>-31800</v>
      </c>
      <c r="G131" s="40"/>
      <c r="H131" s="40"/>
      <c r="I131" s="15">
        <v>0</v>
      </c>
    </row>
    <row r="132" spans="3:9">
      <c r="C132" s="295" t="s">
        <v>427</v>
      </c>
      <c r="D132" s="308">
        <v>-50879.1</v>
      </c>
      <c r="E132" s="318"/>
      <c r="F132" s="305">
        <v>-50879</v>
      </c>
      <c r="G132" s="40"/>
      <c r="H132" s="40"/>
      <c r="I132" s="15">
        <v>-9.9999999998544808E-2</v>
      </c>
    </row>
    <row r="133" spans="3:9">
      <c r="C133" s="295" t="s">
        <v>428</v>
      </c>
      <c r="D133" s="308">
        <v>-1060</v>
      </c>
      <c r="E133" s="318"/>
      <c r="F133" s="305">
        <v>-1060</v>
      </c>
      <c r="G133" s="40"/>
      <c r="H133" s="40"/>
      <c r="I133" s="15">
        <v>0</v>
      </c>
    </row>
    <row r="134" spans="3:9">
      <c r="C134" s="295" t="s">
        <v>429</v>
      </c>
      <c r="D134" s="308">
        <v>-1000</v>
      </c>
      <c r="E134" s="318"/>
      <c r="F134" s="305">
        <v>-1000</v>
      </c>
      <c r="G134" s="40"/>
      <c r="H134" s="40"/>
      <c r="I134" s="15">
        <v>0</v>
      </c>
    </row>
    <row r="135" spans="3:9">
      <c r="C135" s="295" t="s">
        <v>430</v>
      </c>
      <c r="D135" s="308">
        <v>-381.9</v>
      </c>
      <c r="E135" s="318">
        <v>-46640</v>
      </c>
      <c r="F135" s="305">
        <v>-47022</v>
      </c>
      <c r="G135" s="40"/>
      <c r="H135" s="40"/>
      <c r="I135" s="15">
        <v>46640.1</v>
      </c>
    </row>
    <row r="136" spans="3:9">
      <c r="C136" s="295" t="s">
        <v>431</v>
      </c>
      <c r="D136" s="308">
        <v>-20445</v>
      </c>
      <c r="E136" s="321"/>
      <c r="F136" s="305">
        <v>-20445</v>
      </c>
      <c r="G136" s="40"/>
      <c r="H136" s="40"/>
      <c r="I136" s="15">
        <v>0</v>
      </c>
    </row>
    <row r="137" spans="3:9">
      <c r="C137" s="295" t="s">
        <v>432</v>
      </c>
      <c r="D137" s="308">
        <v>-494.06</v>
      </c>
      <c r="E137" s="321"/>
      <c r="F137" s="305">
        <v>-494</v>
      </c>
      <c r="G137" s="40"/>
      <c r="H137" s="40"/>
      <c r="I137" s="15">
        <v>-6.0000000000002274E-2</v>
      </c>
    </row>
    <row r="138" spans="3:9">
      <c r="C138" s="295" t="s">
        <v>433</v>
      </c>
      <c r="D138" s="308">
        <v>-51500</v>
      </c>
      <c r="E138" s="321"/>
      <c r="F138" s="305">
        <v>-51500</v>
      </c>
      <c r="G138" s="40"/>
      <c r="H138" s="40"/>
      <c r="I138" s="15">
        <v>0</v>
      </c>
    </row>
    <row r="139" spans="3:9">
      <c r="C139" s="295" t="s">
        <v>434</v>
      </c>
      <c r="D139" s="308">
        <v>-2989</v>
      </c>
      <c r="E139" s="321"/>
      <c r="F139" s="305">
        <v>-2989</v>
      </c>
      <c r="G139" s="40"/>
      <c r="H139" s="40"/>
      <c r="I139" s="15">
        <v>0</v>
      </c>
    </row>
    <row r="140" spans="3:9">
      <c r="C140" s="329" t="s">
        <v>435</v>
      </c>
      <c r="D140" s="330">
        <v>-2258.3000000000002</v>
      </c>
      <c r="E140" s="332"/>
      <c r="F140" s="327">
        <v>-2258</v>
      </c>
      <c r="G140" s="40" t="s">
        <v>436</v>
      </c>
      <c r="H140" s="40"/>
      <c r="I140" s="15">
        <v>-0.3000000000001819</v>
      </c>
    </row>
    <row r="141" spans="3:9">
      <c r="C141" s="295" t="s">
        <v>437</v>
      </c>
      <c r="D141" s="308">
        <v>-1140.48</v>
      </c>
      <c r="E141" s="321"/>
      <c r="F141" s="305">
        <v>-1140</v>
      </c>
      <c r="G141" s="40"/>
      <c r="H141" s="40"/>
      <c r="I141" s="15">
        <v>-0.48000000000001819</v>
      </c>
    </row>
    <row r="142" spans="3:9">
      <c r="C142" s="295" t="s">
        <v>438</v>
      </c>
      <c r="D142" s="308"/>
      <c r="E142" s="321">
        <v>-41160</v>
      </c>
      <c r="F142" s="305">
        <v>-41160</v>
      </c>
      <c r="G142" s="40"/>
      <c r="H142" s="40"/>
      <c r="I142" s="15"/>
    </row>
    <row r="143" spans="3:9">
      <c r="C143" s="295" t="s">
        <v>439</v>
      </c>
      <c r="D143" s="308"/>
      <c r="E143" s="321">
        <v>-29965.759999999998</v>
      </c>
      <c r="F143" s="305">
        <v>-29966</v>
      </c>
      <c r="G143" s="40"/>
      <c r="H143" s="40"/>
      <c r="I143" s="15"/>
    </row>
    <row r="144" spans="3:9">
      <c r="C144" s="295" t="s">
        <v>440</v>
      </c>
      <c r="D144" s="308">
        <v>-43633</v>
      </c>
      <c r="E144" s="321"/>
      <c r="F144" s="305">
        <v>-43633</v>
      </c>
      <c r="G144" s="40"/>
      <c r="H144" s="40"/>
      <c r="I144" s="15">
        <v>0</v>
      </c>
    </row>
    <row r="145" spans="3:9">
      <c r="C145" s="295" t="s">
        <v>441</v>
      </c>
      <c r="D145" s="308">
        <v>-65508</v>
      </c>
      <c r="E145" s="321"/>
      <c r="F145" s="305">
        <v>-65508</v>
      </c>
      <c r="G145" s="40"/>
      <c r="H145" s="40"/>
      <c r="I145" s="15">
        <v>0</v>
      </c>
    </row>
    <row r="146" spans="3:9">
      <c r="C146" s="329" t="s">
        <v>442</v>
      </c>
      <c r="D146" s="330">
        <v>-2161.7800000000002</v>
      </c>
      <c r="E146" s="332">
        <v>-13463.76</v>
      </c>
      <c r="F146" s="327">
        <v>-15626</v>
      </c>
      <c r="G146" s="40"/>
      <c r="H146" s="40"/>
      <c r="I146" s="15">
        <v>13464.22</v>
      </c>
    </row>
    <row r="147" spans="3:9">
      <c r="C147" s="295" t="s">
        <v>443</v>
      </c>
      <c r="D147" s="308">
        <v>-39460</v>
      </c>
      <c r="E147" s="321"/>
      <c r="F147" s="305">
        <v>-39460</v>
      </c>
      <c r="G147" s="40"/>
      <c r="H147" s="40"/>
      <c r="I147" s="15">
        <v>0</v>
      </c>
    </row>
    <row r="148" spans="3:9">
      <c r="C148" s="295" t="s">
        <v>444</v>
      </c>
      <c r="D148" s="308"/>
      <c r="E148" s="321">
        <v>-4000</v>
      </c>
      <c r="F148" s="305">
        <v>-4000</v>
      </c>
      <c r="G148" s="40"/>
      <c r="H148" s="40"/>
      <c r="I148" s="15"/>
    </row>
    <row r="149" spans="3:9">
      <c r="C149" s="295" t="s">
        <v>445</v>
      </c>
      <c r="D149" s="308"/>
      <c r="E149" s="321">
        <v>-20000</v>
      </c>
      <c r="F149" s="305">
        <v>-20000</v>
      </c>
      <c r="G149" s="40"/>
      <c r="H149" s="40"/>
      <c r="I149" s="15"/>
    </row>
    <row r="150" spans="3:9">
      <c r="C150" s="295"/>
      <c r="D150" s="308"/>
      <c r="E150" s="321"/>
      <c r="F150" s="328">
        <v>-602602</v>
      </c>
      <c r="G150" s="89"/>
      <c r="H150" s="89"/>
      <c r="I150" s="15"/>
    </row>
    <row r="151" spans="3:9">
      <c r="C151" s="310" t="s">
        <v>446</v>
      </c>
      <c r="D151" s="308"/>
      <c r="E151" s="321"/>
      <c r="F151" s="305"/>
      <c r="G151" s="40"/>
      <c r="H151" s="40"/>
      <c r="I151" s="15"/>
    </row>
    <row r="152" spans="3:9">
      <c r="C152" s="295"/>
      <c r="D152" s="308"/>
      <c r="E152" s="321"/>
      <c r="F152" s="305"/>
      <c r="G152" s="40"/>
      <c r="H152" s="40"/>
      <c r="I152" s="15"/>
    </row>
    <row r="153" spans="3:9">
      <c r="C153" s="295" t="s">
        <v>447</v>
      </c>
      <c r="D153" s="308">
        <v>-787167.09</v>
      </c>
      <c r="E153" s="321"/>
      <c r="F153" s="305">
        <v>-787167</v>
      </c>
      <c r="G153" s="40">
        <v>4</v>
      </c>
      <c r="H153" s="40"/>
      <c r="I153" s="15">
        <v>-8.999999996740371E-2</v>
      </c>
    </row>
    <row r="154" spans="3:9">
      <c r="C154" s="295" t="s">
        <v>448</v>
      </c>
      <c r="D154" s="308">
        <v>-144738.85</v>
      </c>
      <c r="E154" s="321"/>
      <c r="F154" s="305">
        <v>-144739</v>
      </c>
      <c r="G154" s="40">
        <v>4</v>
      </c>
      <c r="H154" s="40"/>
      <c r="I154" s="15">
        <v>0.14999999999417923</v>
      </c>
    </row>
    <row r="155" spans="3:9">
      <c r="C155" s="295" t="s">
        <v>449</v>
      </c>
      <c r="D155" s="308">
        <v>-136154.60999999999</v>
      </c>
      <c r="E155" s="321"/>
      <c r="F155" s="305">
        <v>-136155</v>
      </c>
      <c r="G155" s="40">
        <v>5</v>
      </c>
      <c r="H155" s="40"/>
      <c r="I155" s="15">
        <v>0.39000000001396984</v>
      </c>
    </row>
    <row r="156" spans="3:9">
      <c r="C156" s="295" t="s">
        <v>450</v>
      </c>
      <c r="D156" s="308">
        <v>-18937.86</v>
      </c>
      <c r="E156" s="321"/>
      <c r="F156" s="305">
        <v>-18938</v>
      </c>
      <c r="G156" s="40">
        <v>11</v>
      </c>
      <c r="H156" s="40"/>
      <c r="I156" s="15">
        <v>0.13999999999941792</v>
      </c>
    </row>
    <row r="157" spans="3:9">
      <c r="C157" s="295" t="s">
        <v>451</v>
      </c>
      <c r="D157" s="308">
        <v>-369788.36</v>
      </c>
      <c r="E157" s="321"/>
      <c r="F157" s="305">
        <v>-369788</v>
      </c>
      <c r="G157" s="40">
        <v>4</v>
      </c>
      <c r="H157" s="40"/>
      <c r="I157" s="15">
        <v>-0.35999999998603016</v>
      </c>
    </row>
    <row r="158" spans="3:9">
      <c r="C158" s="295" t="s">
        <v>452</v>
      </c>
      <c r="D158" s="308">
        <v>-439913.78</v>
      </c>
      <c r="E158" s="321"/>
      <c r="F158" s="305">
        <v>-439914</v>
      </c>
      <c r="G158" s="40">
        <v>10</v>
      </c>
      <c r="H158" s="40"/>
      <c r="I158" s="15">
        <v>0.21999999997206032</v>
      </c>
    </row>
    <row r="159" spans="3:9">
      <c r="C159" s="295" t="s">
        <v>453</v>
      </c>
      <c r="D159" s="308">
        <v>-1244801.1200000001</v>
      </c>
      <c r="E159" s="321"/>
      <c r="F159" s="305">
        <v>-1244801</v>
      </c>
      <c r="G159" s="40">
        <v>11</v>
      </c>
      <c r="H159" s="40"/>
      <c r="I159" s="15">
        <v>-0.12000000011175871</v>
      </c>
    </row>
    <row r="160" spans="3:9">
      <c r="C160" s="295" t="s">
        <v>454</v>
      </c>
      <c r="D160" s="308">
        <v>-75043.06</v>
      </c>
      <c r="E160" s="321"/>
      <c r="F160" s="305">
        <v>-75043</v>
      </c>
      <c r="G160" s="40" t="s">
        <v>327</v>
      </c>
      <c r="H160" s="40"/>
      <c r="I160" s="15">
        <v>-5.9999999997671694E-2</v>
      </c>
    </row>
    <row r="161" spans="3:9">
      <c r="C161" s="295" t="s">
        <v>455</v>
      </c>
      <c r="D161" s="308">
        <v>-168772.75</v>
      </c>
      <c r="E161" s="321"/>
      <c r="F161" s="305">
        <v>-168773</v>
      </c>
      <c r="G161" s="40"/>
      <c r="H161" s="40"/>
      <c r="I161" s="15">
        <v>0.25</v>
      </c>
    </row>
    <row r="162" spans="3:9">
      <c r="C162" s="295"/>
      <c r="D162" s="308"/>
      <c r="E162" s="321"/>
      <c r="F162" s="328">
        <v>-3385318</v>
      </c>
      <c r="G162" s="89"/>
      <c r="H162" s="89"/>
      <c r="I162" s="15"/>
    </row>
    <row r="163" spans="3:9">
      <c r="C163" s="310" t="s">
        <v>456</v>
      </c>
      <c r="D163" s="308"/>
      <c r="E163" s="321"/>
      <c r="F163" s="305"/>
      <c r="G163" s="40"/>
      <c r="H163" s="40"/>
      <c r="I163" s="15"/>
    </row>
    <row r="164" spans="3:9">
      <c r="C164" s="310"/>
      <c r="D164" s="308"/>
      <c r="E164" s="321"/>
      <c r="F164" s="305"/>
      <c r="G164" s="40"/>
      <c r="H164" s="40"/>
      <c r="I164" s="15"/>
    </row>
    <row r="165" spans="3:9">
      <c r="C165" s="295" t="s">
        <v>457</v>
      </c>
      <c r="D165" s="308">
        <v>-75000</v>
      </c>
      <c r="E165" s="321"/>
      <c r="F165" s="305">
        <v>-75000</v>
      </c>
      <c r="G165" s="40"/>
      <c r="H165" s="40"/>
      <c r="I165" s="15">
        <v>0</v>
      </c>
    </row>
    <row r="166" spans="3:9">
      <c r="C166" s="295" t="s">
        <v>458</v>
      </c>
      <c r="D166" s="308">
        <v>-11089.56</v>
      </c>
      <c r="E166" s="321"/>
      <c r="F166" s="305">
        <v>-11090</v>
      </c>
      <c r="G166" s="40">
        <v>-1890149</v>
      </c>
      <c r="H166" s="40"/>
      <c r="I166" s="15">
        <v>0.44000000000050932</v>
      </c>
    </row>
    <row r="167" spans="3:9">
      <c r="C167" s="295" t="s">
        <v>459</v>
      </c>
      <c r="D167" s="308">
        <v>-1878896.39</v>
      </c>
      <c r="E167" s="321">
        <v>-163</v>
      </c>
      <c r="F167" s="305">
        <v>-1879059</v>
      </c>
      <c r="G167" s="40">
        <v>1879059</v>
      </c>
      <c r="H167" s="40"/>
      <c r="I167" s="15"/>
    </row>
    <row r="168" spans="3:9">
      <c r="C168" s="295" t="s">
        <v>460</v>
      </c>
      <c r="D168" s="308">
        <v>-222820.56</v>
      </c>
      <c r="E168" s="321"/>
      <c r="F168" s="305">
        <v>-222821</v>
      </c>
      <c r="G168" s="40"/>
      <c r="H168" s="40"/>
      <c r="I168" s="15">
        <v>0.44000000000232831</v>
      </c>
    </row>
    <row r="169" spans="3:9">
      <c r="C169" s="295"/>
      <c r="D169" s="308"/>
      <c r="E169" s="321"/>
      <c r="F169" s="319">
        <v>-2187970</v>
      </c>
      <c r="G169" s="89"/>
      <c r="H169" s="89"/>
      <c r="I169" s="15"/>
    </row>
    <row r="170" spans="3:9">
      <c r="C170" s="326" t="s">
        <v>8</v>
      </c>
      <c r="D170" s="308"/>
      <c r="E170" s="321"/>
      <c r="F170" s="305"/>
      <c r="G170" s="40"/>
      <c r="H170" s="40"/>
      <c r="I170" s="15"/>
    </row>
    <row r="171" spans="3:9">
      <c r="C171" s="295"/>
      <c r="D171" s="308"/>
      <c r="E171" s="318"/>
      <c r="F171" s="305"/>
      <c r="G171" s="40"/>
      <c r="H171" s="40"/>
      <c r="I171" s="15">
        <v>0</v>
      </c>
    </row>
    <row r="172" spans="3:9">
      <c r="C172" s="295" t="s">
        <v>461</v>
      </c>
      <c r="D172" s="308">
        <v>-21030</v>
      </c>
      <c r="E172" s="321">
        <v>-9690</v>
      </c>
      <c r="F172" s="327">
        <v>-30720</v>
      </c>
      <c r="G172" s="40"/>
      <c r="H172" s="40"/>
      <c r="I172" s="15">
        <v>9690</v>
      </c>
    </row>
    <row r="173" spans="3:9">
      <c r="C173" s="295" t="s">
        <v>462</v>
      </c>
      <c r="D173" s="308">
        <v>-80024</v>
      </c>
      <c r="E173" s="321">
        <v>-1522494.5</v>
      </c>
      <c r="F173" s="305">
        <v>-1602519</v>
      </c>
      <c r="G173" s="40"/>
      <c r="H173" s="40"/>
      <c r="I173" s="15">
        <v>1522495</v>
      </c>
    </row>
    <row r="174" spans="3:9">
      <c r="C174" s="295" t="s">
        <v>463</v>
      </c>
      <c r="D174" s="330">
        <v>-118634.46</v>
      </c>
      <c r="E174" s="321"/>
      <c r="F174" s="305">
        <v>-118634</v>
      </c>
      <c r="G174" s="40"/>
      <c r="H174" s="40"/>
      <c r="I174" s="15"/>
    </row>
    <row r="175" spans="3:9">
      <c r="C175" s="295" t="s">
        <v>464</v>
      </c>
      <c r="D175" s="348">
        <v>-11770720.210000001</v>
      </c>
      <c r="E175" s="318"/>
      <c r="F175" s="305">
        <v>-11770720</v>
      </c>
      <c r="G175" s="40">
        <v>2</v>
      </c>
      <c r="H175" s="40"/>
      <c r="I175" s="15">
        <v>-0.21000000089406967</v>
      </c>
    </row>
    <row r="176" spans="3:9">
      <c r="C176" s="295" t="s">
        <v>465</v>
      </c>
      <c r="D176" s="348">
        <v>-605603.19999999995</v>
      </c>
      <c r="E176" s="318"/>
      <c r="F176" s="305">
        <v>-605603</v>
      </c>
      <c r="G176" s="40">
        <v>2</v>
      </c>
      <c r="H176" s="40"/>
      <c r="I176" s="15">
        <v>-0.19999999995343387</v>
      </c>
    </row>
    <row r="177" spans="3:10">
      <c r="C177" s="295" t="s">
        <v>466</v>
      </c>
      <c r="D177" s="308">
        <v>-2732024.44</v>
      </c>
      <c r="E177" s="321"/>
      <c r="F177" s="305">
        <v>-2732024</v>
      </c>
      <c r="G177" s="40">
        <v>4</v>
      </c>
      <c r="H177" s="40"/>
      <c r="I177" s="15">
        <v>-0.43999999994412065</v>
      </c>
    </row>
    <row r="178" spans="3:10">
      <c r="C178" s="295" t="s">
        <v>467</v>
      </c>
      <c r="D178" s="308">
        <v>-418077.52</v>
      </c>
      <c r="E178" s="321"/>
      <c r="F178" s="305">
        <v>-418078</v>
      </c>
      <c r="G178" s="40">
        <v>4</v>
      </c>
      <c r="H178" s="40"/>
      <c r="I178" s="15">
        <v>0.47999999998137355</v>
      </c>
    </row>
    <row r="179" spans="3:10">
      <c r="C179" s="295" t="s">
        <v>468</v>
      </c>
      <c r="D179" s="308">
        <v>-204015.39</v>
      </c>
      <c r="E179" s="321"/>
      <c r="F179" s="305">
        <v>-204015</v>
      </c>
      <c r="G179" s="40">
        <v>7</v>
      </c>
      <c r="H179" s="40"/>
      <c r="I179" s="15">
        <v>-0.39000000001396984</v>
      </c>
    </row>
    <row r="180" spans="3:10">
      <c r="C180" s="295" t="s">
        <v>469</v>
      </c>
      <c r="D180" s="308">
        <v>-267868.26</v>
      </c>
      <c r="E180" s="321"/>
      <c r="F180" s="305">
        <v>-267868</v>
      </c>
      <c r="G180" s="40">
        <v>12</v>
      </c>
      <c r="H180" s="40"/>
      <c r="I180" s="15">
        <v>-0.26000000000931323</v>
      </c>
    </row>
    <row r="181" spans="3:10">
      <c r="C181" s="295" t="s">
        <v>470</v>
      </c>
      <c r="D181" s="308">
        <v>-4201218.9000000004</v>
      </c>
      <c r="E181" s="321"/>
      <c r="F181" s="305">
        <v>-4201219</v>
      </c>
      <c r="G181" s="40">
        <v>4</v>
      </c>
      <c r="H181" s="40"/>
      <c r="I181" s="15">
        <v>9.999999962747097E-2</v>
      </c>
    </row>
    <row r="182" spans="3:10">
      <c r="C182" s="295" t="s">
        <v>471</v>
      </c>
      <c r="D182" s="348">
        <v>-573679.48</v>
      </c>
      <c r="E182" s="321"/>
      <c r="F182" s="305">
        <v>-573679</v>
      </c>
      <c r="G182" s="40">
        <v>2</v>
      </c>
      <c r="H182" s="40"/>
      <c r="I182" s="15">
        <v>-0.47999999998137355</v>
      </c>
    </row>
    <row r="183" spans="3:10">
      <c r="C183" s="295" t="s">
        <v>472</v>
      </c>
      <c r="D183" s="308">
        <v>-313674.71999999997</v>
      </c>
      <c r="E183" s="321"/>
      <c r="F183" s="305">
        <v>-313675</v>
      </c>
      <c r="G183" s="40">
        <v>13</v>
      </c>
      <c r="H183" s="40"/>
      <c r="I183" s="15">
        <v>0.28000000002793968</v>
      </c>
      <c r="J183" s="74" t="e">
        <v>#REF!</v>
      </c>
    </row>
    <row r="184" spans="3:10">
      <c r="C184" s="295" t="s">
        <v>473</v>
      </c>
      <c r="D184" s="308">
        <v>-1176645.24</v>
      </c>
      <c r="E184" s="321"/>
      <c r="F184" s="305">
        <v>-1176645</v>
      </c>
      <c r="G184" s="40">
        <v>12</v>
      </c>
      <c r="H184" s="40"/>
      <c r="I184" s="15">
        <v>-0.23999999999068677</v>
      </c>
    </row>
    <row r="185" spans="3:10">
      <c r="C185" s="295" t="s">
        <v>474</v>
      </c>
      <c r="D185" s="308">
        <v>-12056.94</v>
      </c>
      <c r="E185" s="321"/>
      <c r="F185" s="305">
        <v>-12057</v>
      </c>
      <c r="G185" s="40" t="s">
        <v>475</v>
      </c>
      <c r="H185" s="40"/>
      <c r="I185" s="15">
        <v>5.9999999999490683E-2</v>
      </c>
    </row>
    <row r="186" spans="3:10">
      <c r="C186" s="295" t="s">
        <v>476</v>
      </c>
      <c r="D186" s="308">
        <v>-115560.77</v>
      </c>
      <c r="E186" s="321">
        <v>20000</v>
      </c>
      <c r="F186" s="305">
        <v>-95561</v>
      </c>
      <c r="G186" s="40"/>
      <c r="H186" s="40"/>
      <c r="I186" s="15">
        <v>-19999.770000000004</v>
      </c>
    </row>
    <row r="187" spans="3:10">
      <c r="C187" s="295" t="s">
        <v>477</v>
      </c>
      <c r="D187" s="308">
        <v>-45688.05</v>
      </c>
      <c r="E187" s="321"/>
      <c r="F187" s="305">
        <v>-45688</v>
      </c>
      <c r="G187" s="40"/>
      <c r="H187" s="40"/>
      <c r="I187" s="15">
        <v>-5.0000000002910383E-2</v>
      </c>
    </row>
    <row r="188" spans="3:10">
      <c r="C188" s="295" t="s">
        <v>478</v>
      </c>
      <c r="D188" s="330">
        <v>-4885.6499999999996</v>
      </c>
      <c r="E188" s="321"/>
      <c r="F188" s="305">
        <v>-4886</v>
      </c>
      <c r="G188" s="40"/>
      <c r="H188" s="40"/>
      <c r="I188" s="15">
        <v>0.3500000000003638</v>
      </c>
    </row>
    <row r="189" spans="3:10">
      <c r="C189" s="295" t="s">
        <v>479</v>
      </c>
      <c r="D189" s="330">
        <v>-1500</v>
      </c>
      <c r="E189" s="321"/>
      <c r="F189" s="305">
        <v>-1500</v>
      </c>
      <c r="G189" s="40"/>
      <c r="H189" s="40"/>
      <c r="I189" s="15">
        <v>0</v>
      </c>
    </row>
    <row r="190" spans="3:10">
      <c r="C190" s="295" t="s">
        <v>480</v>
      </c>
      <c r="D190" s="308">
        <v>-594545.5</v>
      </c>
      <c r="E190" s="321"/>
      <c r="F190" s="305">
        <v>-594546</v>
      </c>
      <c r="G190" s="40"/>
      <c r="H190" s="40"/>
      <c r="I190" s="15">
        <v>0.5</v>
      </c>
    </row>
    <row r="191" spans="3:10">
      <c r="C191" s="295" t="s">
        <v>481</v>
      </c>
      <c r="D191" s="308">
        <v>-21890</v>
      </c>
      <c r="E191" s="321"/>
      <c r="F191" s="305">
        <v>-21890</v>
      </c>
      <c r="G191" s="40"/>
      <c r="H191" s="40"/>
      <c r="I191" s="15">
        <v>0</v>
      </c>
    </row>
    <row r="192" spans="3:10">
      <c r="C192" s="295" t="s">
        <v>482</v>
      </c>
      <c r="D192" s="308">
        <v>-2950</v>
      </c>
      <c r="E192" s="318">
        <v>-5200</v>
      </c>
      <c r="F192" s="305">
        <v>-8150</v>
      </c>
      <c r="G192" s="40"/>
      <c r="H192" s="40"/>
      <c r="I192" s="15">
        <v>5200</v>
      </c>
    </row>
    <row r="193" spans="3:10">
      <c r="C193" s="295" t="s">
        <v>483</v>
      </c>
      <c r="D193" s="308">
        <v>-14103.29</v>
      </c>
      <c r="E193" s="321"/>
      <c r="F193" s="305">
        <v>-14103</v>
      </c>
      <c r="G193" s="40"/>
      <c r="H193" s="40"/>
      <c r="I193" s="15">
        <v>-0.29000000000087311</v>
      </c>
    </row>
    <row r="194" spans="3:10">
      <c r="C194" s="295" t="s">
        <v>484</v>
      </c>
      <c r="D194" s="308">
        <v>-22.65</v>
      </c>
      <c r="E194" s="321"/>
      <c r="F194" s="305">
        <v>-23</v>
      </c>
      <c r="G194" s="40"/>
      <c r="H194" s="40"/>
      <c r="I194" s="15">
        <v>0.35000000000000142</v>
      </c>
    </row>
    <row r="195" spans="3:10">
      <c r="C195" s="295" t="s">
        <v>485</v>
      </c>
      <c r="D195" s="308">
        <v>-40555.949999999997</v>
      </c>
      <c r="E195" s="321">
        <v>-4000</v>
      </c>
      <c r="F195" s="305">
        <v>-44556</v>
      </c>
      <c r="G195" s="40"/>
      <c r="H195" s="40"/>
      <c r="I195" s="15">
        <v>4000.0500000000029</v>
      </c>
    </row>
    <row r="196" spans="3:10">
      <c r="C196" s="295" t="s">
        <v>486</v>
      </c>
      <c r="D196" s="308">
        <v>-92588.47</v>
      </c>
      <c r="E196" s="321"/>
      <c r="F196" s="305">
        <v>-92588</v>
      </c>
      <c r="G196" s="40"/>
      <c r="H196" s="40"/>
      <c r="I196" s="15">
        <v>-0.47000000000116415</v>
      </c>
    </row>
    <row r="197" spans="3:10">
      <c r="C197" s="295" t="s">
        <v>487</v>
      </c>
      <c r="D197" s="308">
        <v>-28900</v>
      </c>
      <c r="E197" s="321"/>
      <c r="F197" s="305">
        <v>-28900</v>
      </c>
      <c r="G197" s="40"/>
      <c r="H197" s="40"/>
      <c r="I197" s="15">
        <v>0</v>
      </c>
    </row>
    <row r="198" spans="3:10">
      <c r="C198" s="295" t="s">
        <v>488</v>
      </c>
      <c r="D198" s="308">
        <v>-194761.82</v>
      </c>
      <c r="E198" s="321"/>
      <c r="F198" s="305">
        <v>-194762</v>
      </c>
      <c r="G198" s="40">
        <v>4</v>
      </c>
      <c r="H198" s="40"/>
      <c r="I198" s="15">
        <v>0.17999999999301508</v>
      </c>
    </row>
    <row r="199" spans="3:10">
      <c r="C199" s="295" t="s">
        <v>489</v>
      </c>
      <c r="D199" s="308">
        <v>-45698.12</v>
      </c>
      <c r="E199" s="321"/>
      <c r="F199" s="305">
        <v>-45698</v>
      </c>
      <c r="G199" s="40">
        <v>4</v>
      </c>
      <c r="H199" s="40"/>
      <c r="I199" s="15">
        <v>-0.12000000000261934</v>
      </c>
    </row>
    <row r="200" spans="3:10">
      <c r="C200" s="295" t="s">
        <v>490</v>
      </c>
      <c r="D200" s="308">
        <v>-116964.25</v>
      </c>
      <c r="E200" s="321"/>
      <c r="F200" s="305">
        <v>-116964</v>
      </c>
      <c r="G200" s="40">
        <v>4</v>
      </c>
      <c r="H200" s="40"/>
      <c r="I200" s="15">
        <v>-0.25</v>
      </c>
    </row>
    <row r="201" spans="3:10">
      <c r="C201" s="295"/>
      <c r="D201" s="308"/>
      <c r="E201" s="321"/>
      <c r="F201" s="319">
        <v>-25337271</v>
      </c>
      <c r="G201" s="89"/>
      <c r="H201" s="89"/>
      <c r="I201" s="15"/>
    </row>
    <row r="202" spans="3:10">
      <c r="C202" s="295"/>
      <c r="D202" s="308"/>
      <c r="E202" s="321"/>
      <c r="F202" s="305"/>
      <c r="G202" s="40"/>
      <c r="H202" s="40"/>
      <c r="I202" s="15"/>
    </row>
    <row r="203" spans="3:10">
      <c r="C203" s="310" t="s">
        <v>491</v>
      </c>
      <c r="D203" s="308"/>
      <c r="E203" s="321"/>
      <c r="F203" s="305"/>
      <c r="G203" s="40"/>
      <c r="H203" s="40"/>
      <c r="I203" s="15"/>
    </row>
    <row r="204" spans="3:10">
      <c r="C204" s="310"/>
      <c r="D204" s="308"/>
      <c r="E204" s="321"/>
      <c r="F204" s="305"/>
      <c r="G204" s="40"/>
      <c r="H204" s="40"/>
      <c r="I204" s="15"/>
    </row>
    <row r="205" spans="3:10">
      <c r="C205" s="309" t="s">
        <v>492</v>
      </c>
      <c r="D205" s="308"/>
      <c r="E205" s="321"/>
      <c r="F205" s="305"/>
      <c r="G205" s="40"/>
      <c r="H205" s="40"/>
      <c r="I205" s="15"/>
    </row>
    <row r="206" spans="3:10">
      <c r="C206" s="295" t="s">
        <v>493</v>
      </c>
      <c r="D206" s="308">
        <v>7167612.75</v>
      </c>
      <c r="E206" s="321">
        <v>-15133.2</v>
      </c>
      <c r="F206" s="305">
        <v>7152480</v>
      </c>
      <c r="G206" s="40">
        <v>7152479</v>
      </c>
      <c r="H206" s="40"/>
      <c r="I206" s="15">
        <v>1</v>
      </c>
    </row>
    <row r="207" spans="3:10">
      <c r="C207" s="295" t="s">
        <v>494</v>
      </c>
      <c r="D207" s="308">
        <v>420772.67</v>
      </c>
      <c r="E207" s="321"/>
      <c r="F207" s="305">
        <v>420773</v>
      </c>
      <c r="G207" s="40">
        <v>420772</v>
      </c>
      <c r="H207" s="40"/>
      <c r="I207" s="15">
        <v>1</v>
      </c>
    </row>
    <row r="208" spans="3:10">
      <c r="C208" s="295" t="s">
        <v>495</v>
      </c>
      <c r="D208" s="308">
        <v>525782.76</v>
      </c>
      <c r="E208" s="321">
        <v>-694</v>
      </c>
      <c r="F208" s="305">
        <v>525089</v>
      </c>
      <c r="G208" s="40">
        <v>525089</v>
      </c>
      <c r="H208" s="40"/>
      <c r="I208" s="15">
        <v>0</v>
      </c>
      <c r="J208" s="49"/>
    </row>
    <row r="209" spans="3:9">
      <c r="C209" s="295"/>
      <c r="D209" s="308"/>
      <c r="E209" s="321"/>
      <c r="F209" s="319">
        <v>8098342</v>
      </c>
      <c r="G209" s="40"/>
      <c r="H209" s="40"/>
      <c r="I209" s="15"/>
    </row>
    <row r="210" spans="3:9">
      <c r="C210" s="309" t="s">
        <v>496</v>
      </c>
      <c r="D210" s="308"/>
      <c r="E210" s="321"/>
      <c r="F210" s="305"/>
      <c r="G210" s="40"/>
      <c r="H210" s="40"/>
      <c r="I210" s="15"/>
    </row>
    <row r="211" spans="3:9">
      <c r="C211" s="295" t="s">
        <v>497</v>
      </c>
      <c r="D211" s="308"/>
      <c r="E211" s="321">
        <v>0</v>
      </c>
      <c r="F211" s="305">
        <v>0</v>
      </c>
      <c r="G211" s="40"/>
      <c r="H211" s="40"/>
      <c r="I211" s="15"/>
    </row>
    <row r="212" spans="3:9">
      <c r="C212" s="295" t="s">
        <v>498</v>
      </c>
      <c r="D212" s="308">
        <v>37270</v>
      </c>
      <c r="E212" s="321"/>
      <c r="F212" s="305">
        <v>37270</v>
      </c>
      <c r="G212" s="40"/>
      <c r="H212" s="40"/>
      <c r="I212" s="15">
        <v>0</v>
      </c>
    </row>
    <row r="213" spans="3:9">
      <c r="C213" s="295" t="s">
        <v>499</v>
      </c>
      <c r="D213" s="308">
        <v>39460</v>
      </c>
      <c r="E213" s="321"/>
      <c r="F213" s="305">
        <v>39460</v>
      </c>
      <c r="G213" s="40"/>
      <c r="H213" s="40"/>
      <c r="I213" s="15">
        <v>0</v>
      </c>
    </row>
    <row r="214" spans="3:9">
      <c r="C214" s="295" t="s">
        <v>500</v>
      </c>
      <c r="D214" s="308">
        <v>42252.26</v>
      </c>
      <c r="E214" s="321"/>
      <c r="F214" s="305">
        <v>42252</v>
      </c>
      <c r="G214" s="40"/>
      <c r="H214" s="40"/>
      <c r="I214" s="15">
        <v>0.26000000000203727</v>
      </c>
    </row>
    <row r="215" spans="3:9">
      <c r="C215" s="295" t="s">
        <v>501</v>
      </c>
      <c r="D215" s="308">
        <v>661.51</v>
      </c>
      <c r="E215" s="321"/>
      <c r="F215" s="305">
        <v>662</v>
      </c>
      <c r="G215" s="40"/>
      <c r="H215" s="40"/>
      <c r="I215" s="15">
        <v>-0.49000000000000909</v>
      </c>
    </row>
    <row r="216" spans="3:9">
      <c r="C216" s="295" t="s">
        <v>502</v>
      </c>
      <c r="D216" s="308">
        <v>560199.85</v>
      </c>
      <c r="E216" s="321"/>
      <c r="F216" s="305">
        <v>560200</v>
      </c>
      <c r="G216" s="40"/>
      <c r="H216" s="40"/>
      <c r="I216" s="15">
        <v>-0.15000000002328306</v>
      </c>
    </row>
    <row r="217" spans="3:9">
      <c r="C217" s="295" t="s">
        <v>503</v>
      </c>
      <c r="D217" s="308">
        <v>9750.15</v>
      </c>
      <c r="E217" s="321"/>
      <c r="F217" s="305">
        <v>9750</v>
      </c>
      <c r="G217" s="40"/>
      <c r="H217" s="40"/>
      <c r="I217" s="15">
        <v>0.1499999999996362</v>
      </c>
    </row>
    <row r="218" spans="3:9">
      <c r="C218" s="295" t="s">
        <v>504</v>
      </c>
      <c r="D218" s="308">
        <v>2170.8000000000002</v>
      </c>
      <c r="E218" s="321"/>
      <c r="F218" s="305">
        <v>2171</v>
      </c>
      <c r="G218" s="40"/>
      <c r="H218" s="40"/>
      <c r="I218" s="15">
        <v>-0.1999999999998181</v>
      </c>
    </row>
    <row r="219" spans="3:9">
      <c r="C219" s="295" t="s">
        <v>505</v>
      </c>
      <c r="D219" s="308">
        <v>5630590.5199999996</v>
      </c>
      <c r="E219" s="321">
        <v>90620.479999999996</v>
      </c>
      <c r="F219" s="305">
        <v>5721211</v>
      </c>
      <c r="G219" s="40"/>
      <c r="H219" s="40"/>
      <c r="I219" s="15">
        <v>-90620.480000000447</v>
      </c>
    </row>
    <row r="220" spans="3:9">
      <c r="C220" s="295" t="s">
        <v>506</v>
      </c>
      <c r="D220" s="308">
        <v>160959.85999999999</v>
      </c>
      <c r="E220" s="318"/>
      <c r="F220" s="305">
        <v>160960</v>
      </c>
      <c r="G220" s="40"/>
      <c r="H220" s="40"/>
      <c r="I220" s="15">
        <v>-0.14000000001396984</v>
      </c>
    </row>
    <row r="221" spans="3:9">
      <c r="C221" s="295" t="s">
        <v>507</v>
      </c>
      <c r="D221" s="308">
        <v>833943.83</v>
      </c>
      <c r="E221" s="318"/>
      <c r="F221" s="305">
        <v>833944</v>
      </c>
      <c r="G221" s="40"/>
      <c r="H221" s="40"/>
      <c r="I221" s="15">
        <v>-0.17000000004190952</v>
      </c>
    </row>
    <row r="222" spans="3:9">
      <c r="C222" s="295" t="s">
        <v>508</v>
      </c>
      <c r="D222" s="308">
        <v>9105</v>
      </c>
      <c r="E222" s="318"/>
      <c r="F222" s="305">
        <v>9105</v>
      </c>
      <c r="G222" s="40"/>
      <c r="H222" s="40"/>
      <c r="I222" s="15">
        <v>0</v>
      </c>
    </row>
    <row r="223" spans="3:9">
      <c r="C223" s="295" t="s">
        <v>509</v>
      </c>
      <c r="D223" s="308">
        <v>28514.75</v>
      </c>
      <c r="E223" s="318"/>
      <c r="F223" s="305">
        <v>28515</v>
      </c>
      <c r="G223" s="40"/>
      <c r="H223" s="40"/>
      <c r="I223" s="15">
        <v>-0.25</v>
      </c>
    </row>
    <row r="224" spans="3:9">
      <c r="C224" s="295" t="s">
        <v>510</v>
      </c>
      <c r="D224" s="308">
        <v>28745.05</v>
      </c>
      <c r="E224" s="318"/>
      <c r="F224" s="305">
        <v>28745</v>
      </c>
      <c r="G224" s="40"/>
      <c r="H224" s="40"/>
      <c r="I224" s="15">
        <v>4.9999999999272404E-2</v>
      </c>
    </row>
    <row r="225" spans="3:9">
      <c r="C225" s="295" t="s">
        <v>511</v>
      </c>
      <c r="D225" s="308">
        <v>27493.86</v>
      </c>
      <c r="E225" s="318"/>
      <c r="F225" s="305">
        <v>27494</v>
      </c>
      <c r="G225" s="40"/>
      <c r="H225" s="40"/>
      <c r="I225" s="15">
        <v>-0.13999999999941792</v>
      </c>
    </row>
    <row r="226" spans="3:9">
      <c r="C226" s="295" t="s">
        <v>512</v>
      </c>
      <c r="D226" s="308">
        <v>200094.78</v>
      </c>
      <c r="E226" s="318">
        <v>7719.73</v>
      </c>
      <c r="F226" s="305">
        <v>207815</v>
      </c>
      <c r="G226" s="40"/>
      <c r="H226" s="40"/>
      <c r="I226" s="15">
        <v>-7720.2200000000012</v>
      </c>
    </row>
    <row r="227" spans="3:9">
      <c r="C227" s="295" t="s">
        <v>513</v>
      </c>
      <c r="D227" s="308">
        <v>38350</v>
      </c>
      <c r="E227" s="318"/>
      <c r="F227" s="305">
        <v>38350</v>
      </c>
      <c r="G227" s="40"/>
      <c r="H227" s="40"/>
      <c r="I227" s="15">
        <v>0</v>
      </c>
    </row>
    <row r="228" spans="3:9">
      <c r="C228" s="295" t="s">
        <v>514</v>
      </c>
      <c r="D228" s="308">
        <v>10494</v>
      </c>
      <c r="E228" s="318"/>
      <c r="F228" s="305">
        <v>10494</v>
      </c>
      <c r="G228" s="40"/>
      <c r="H228" s="40"/>
      <c r="I228" s="15">
        <v>0</v>
      </c>
    </row>
    <row r="229" spans="3:9">
      <c r="C229" s="295" t="s">
        <v>515</v>
      </c>
      <c r="D229" s="308">
        <v>317651.28000000003</v>
      </c>
      <c r="E229" s="318"/>
      <c r="F229" s="305">
        <v>317651</v>
      </c>
      <c r="G229" s="40"/>
      <c r="H229" s="40"/>
      <c r="I229" s="15">
        <v>0.28000000002793968</v>
      </c>
    </row>
    <row r="230" spans="3:9">
      <c r="C230" s="295" t="s">
        <v>516</v>
      </c>
      <c r="D230" s="308">
        <v>37286.980000000003</v>
      </c>
      <c r="E230" s="318"/>
      <c r="F230" s="305">
        <v>37287</v>
      </c>
      <c r="G230" s="40"/>
      <c r="H230" s="40"/>
      <c r="I230" s="15">
        <v>-1.9999999996798579E-2</v>
      </c>
    </row>
    <row r="231" spans="3:9">
      <c r="C231" s="295" t="s">
        <v>517</v>
      </c>
      <c r="D231" s="308">
        <v>28896</v>
      </c>
      <c r="E231" s="318"/>
      <c r="F231" s="305">
        <v>28896</v>
      </c>
      <c r="G231" s="40"/>
      <c r="H231" s="40"/>
      <c r="I231" s="15">
        <v>0</v>
      </c>
    </row>
    <row r="232" spans="3:9">
      <c r="C232" s="295" t="s">
        <v>518</v>
      </c>
      <c r="D232" s="308">
        <v>646163</v>
      </c>
      <c r="E232" s="318"/>
      <c r="F232" s="305">
        <v>646163</v>
      </c>
      <c r="G232" s="40"/>
      <c r="H232" s="40"/>
      <c r="I232" s="15">
        <v>0</v>
      </c>
    </row>
    <row r="233" spans="3:9">
      <c r="C233" s="295" t="s">
        <v>519</v>
      </c>
      <c r="D233" s="308">
        <v>26718.9</v>
      </c>
      <c r="E233" s="318"/>
      <c r="F233" s="305">
        <v>26719</v>
      </c>
      <c r="G233" s="40"/>
      <c r="H233" s="40"/>
      <c r="I233" s="15">
        <v>-9.9999999998544808E-2</v>
      </c>
    </row>
    <row r="234" spans="3:9">
      <c r="C234" s="295" t="s">
        <v>520</v>
      </c>
      <c r="D234" s="308">
        <v>96960.960000000006</v>
      </c>
      <c r="E234" s="318"/>
      <c r="F234" s="305">
        <v>96961</v>
      </c>
      <c r="G234" s="40"/>
      <c r="H234" s="40"/>
      <c r="I234" s="15">
        <v>-3.9999999993597157E-2</v>
      </c>
    </row>
    <row r="235" spans="3:9">
      <c r="C235" s="295" t="s">
        <v>521</v>
      </c>
      <c r="D235" s="308">
        <v>197241.54</v>
      </c>
      <c r="E235" s="318">
        <v>7000</v>
      </c>
      <c r="F235" s="305">
        <v>204242</v>
      </c>
      <c r="G235" s="40"/>
      <c r="H235" s="40"/>
      <c r="I235" s="15">
        <v>-7000.4599999999919</v>
      </c>
    </row>
    <row r="236" spans="3:9">
      <c r="C236" s="295" t="s">
        <v>522</v>
      </c>
      <c r="D236" s="308">
        <v>22986.5</v>
      </c>
      <c r="E236" s="318"/>
      <c r="F236" s="305">
        <v>22987</v>
      </c>
      <c r="G236" s="40"/>
      <c r="H236" s="40"/>
      <c r="I236" s="15">
        <v>-0.5</v>
      </c>
    </row>
    <row r="237" spans="3:9">
      <c r="C237" s="295" t="s">
        <v>523</v>
      </c>
      <c r="D237" s="308">
        <v>1500000</v>
      </c>
      <c r="E237" s="318">
        <v>6000</v>
      </c>
      <c r="F237" s="305">
        <v>1506000</v>
      </c>
      <c r="G237" s="40"/>
      <c r="H237" s="40"/>
      <c r="I237" s="15">
        <v>-6000</v>
      </c>
    </row>
    <row r="238" spans="3:9">
      <c r="C238" s="295" t="s">
        <v>524</v>
      </c>
      <c r="D238" s="308">
        <v>7145</v>
      </c>
      <c r="E238" s="318"/>
      <c r="F238" s="305">
        <v>7145</v>
      </c>
      <c r="G238" s="40"/>
      <c r="H238" s="40"/>
      <c r="I238" s="15">
        <v>0</v>
      </c>
    </row>
    <row r="239" spans="3:9">
      <c r="C239" s="295" t="s">
        <v>525</v>
      </c>
      <c r="D239" s="308">
        <v>6424.4</v>
      </c>
      <c r="E239" s="318"/>
      <c r="F239" s="305">
        <v>6424</v>
      </c>
      <c r="G239" s="40"/>
      <c r="H239" s="40"/>
      <c r="I239" s="15">
        <v>0.3999999999996362</v>
      </c>
    </row>
    <row r="240" spans="3:9">
      <c r="C240" s="295" t="s">
        <v>526</v>
      </c>
      <c r="D240" s="308">
        <v>168982.62</v>
      </c>
      <c r="E240" s="318"/>
      <c r="F240" s="305">
        <v>168983</v>
      </c>
      <c r="G240" s="40"/>
      <c r="H240" s="40"/>
      <c r="I240" s="15">
        <v>-0.38000000000465661</v>
      </c>
    </row>
    <row r="241" spans="3:12">
      <c r="C241" s="295" t="s">
        <v>527</v>
      </c>
      <c r="D241" s="308">
        <v>9995.7999999999993</v>
      </c>
      <c r="E241" s="318"/>
      <c r="F241" s="305">
        <v>9996</v>
      </c>
      <c r="G241" s="40"/>
      <c r="H241" s="40"/>
      <c r="I241" s="15">
        <v>-0.2000000000007276</v>
      </c>
    </row>
    <row r="242" spans="3:12">
      <c r="C242" s="295" t="s">
        <v>528</v>
      </c>
      <c r="D242" s="308">
        <v>7642.6</v>
      </c>
      <c r="E242" s="318"/>
      <c r="F242" s="305">
        <v>7643</v>
      </c>
      <c r="G242" s="40"/>
      <c r="H242" s="40"/>
      <c r="I242" s="15">
        <v>-0.3999999999996362</v>
      </c>
    </row>
    <row r="243" spans="3:12">
      <c r="C243" s="295" t="s">
        <v>529</v>
      </c>
      <c r="D243" s="308">
        <v>18197.86</v>
      </c>
      <c r="E243" s="318"/>
      <c r="F243" s="305">
        <v>18198</v>
      </c>
      <c r="G243" s="40"/>
      <c r="H243" s="40"/>
      <c r="I243" s="15">
        <v>-0.13999999999941792</v>
      </c>
    </row>
    <row r="244" spans="3:12">
      <c r="C244" s="295" t="s">
        <v>530</v>
      </c>
      <c r="D244" s="308">
        <v>47657.56</v>
      </c>
      <c r="E244" s="318"/>
      <c r="F244" s="305">
        <v>47658</v>
      </c>
      <c r="G244" s="40"/>
      <c r="H244" s="40"/>
      <c r="I244" s="15">
        <v>-0.44000000000232831</v>
      </c>
    </row>
    <row r="245" spans="3:12">
      <c r="C245" s="295" t="s">
        <v>531</v>
      </c>
      <c r="D245" s="308">
        <v>591.12</v>
      </c>
      <c r="E245" s="318"/>
      <c r="F245" s="305">
        <v>591</v>
      </c>
      <c r="G245" s="40"/>
      <c r="H245" s="40"/>
      <c r="I245" s="15">
        <v>0.12000000000000455</v>
      </c>
    </row>
    <row r="246" spans="3:12">
      <c r="C246" s="295" t="s">
        <v>532</v>
      </c>
      <c r="D246" s="308">
        <v>305438.33</v>
      </c>
      <c r="E246" s="318">
        <v>12477.12</v>
      </c>
      <c r="F246" s="305">
        <v>317915</v>
      </c>
      <c r="G246" s="40"/>
      <c r="H246" s="40"/>
      <c r="I246" s="15">
        <v>-12476.669999999984</v>
      </c>
    </row>
    <row r="247" spans="3:12">
      <c r="C247" s="295" t="s">
        <v>533</v>
      </c>
      <c r="D247" s="308">
        <v>218994.61</v>
      </c>
      <c r="E247" s="318">
        <v>-1762.11</v>
      </c>
      <c r="F247" s="305">
        <v>217233</v>
      </c>
      <c r="G247" s="40"/>
      <c r="H247" s="40"/>
      <c r="I247" s="15">
        <v>1761.609999999986</v>
      </c>
    </row>
    <row r="248" spans="3:12">
      <c r="C248" s="295" t="s">
        <v>534</v>
      </c>
      <c r="D248" s="308">
        <v>33465.360000000001</v>
      </c>
      <c r="E248" s="318"/>
      <c r="F248" s="305">
        <v>33465</v>
      </c>
      <c r="G248" s="40"/>
      <c r="H248" s="40"/>
      <c r="I248" s="15">
        <v>0.36000000000058208</v>
      </c>
    </row>
    <row r="249" spans="3:12">
      <c r="C249" s="295" t="s">
        <v>535</v>
      </c>
      <c r="D249" s="308">
        <v>111555.99</v>
      </c>
      <c r="E249" s="318"/>
      <c r="F249" s="305">
        <v>111556</v>
      </c>
      <c r="G249" s="40"/>
      <c r="H249" s="40"/>
      <c r="I249" s="15">
        <v>-9.9999999947613105E-3</v>
      </c>
    </row>
    <row r="250" spans="3:12">
      <c r="C250" s="295" t="s">
        <v>536</v>
      </c>
      <c r="D250" s="308">
        <v>17808</v>
      </c>
      <c r="E250" s="318"/>
      <c r="F250" s="305">
        <v>17808</v>
      </c>
      <c r="G250" s="40"/>
      <c r="H250" s="40"/>
      <c r="I250" s="15">
        <v>0</v>
      </c>
      <c r="K250" s="208">
        <v>891662.47</v>
      </c>
    </row>
    <row r="251" spans="3:12">
      <c r="C251" s="295" t="s">
        <v>537</v>
      </c>
      <c r="D251" s="308">
        <v>1080</v>
      </c>
      <c r="E251" s="318"/>
      <c r="F251" s="305">
        <v>1080</v>
      </c>
      <c r="G251" s="40"/>
      <c r="H251" s="40"/>
      <c r="I251" s="15">
        <v>0</v>
      </c>
      <c r="J251" s="208">
        <v>2611936.7000000002</v>
      </c>
    </row>
    <row r="252" spans="3:12">
      <c r="C252" s="295" t="s">
        <v>538</v>
      </c>
      <c r="D252" s="308">
        <v>15487.07</v>
      </c>
      <c r="E252" s="318"/>
      <c r="F252" s="305">
        <v>15487</v>
      </c>
      <c r="G252" s="40"/>
      <c r="H252" s="40"/>
      <c r="I252" s="15">
        <v>6.9999999999708962E-2</v>
      </c>
      <c r="J252" s="4">
        <v>67663.37</v>
      </c>
      <c r="K252" s="208">
        <v>157377.14000000001</v>
      </c>
    </row>
    <row r="253" spans="3:12">
      <c r="C253" s="295" t="s">
        <v>539</v>
      </c>
      <c r="D253" s="308">
        <v>46528.23</v>
      </c>
      <c r="E253" s="318"/>
      <c r="F253" s="305">
        <v>46528</v>
      </c>
      <c r="G253" s="40"/>
      <c r="H253" s="40"/>
      <c r="I253" s="15">
        <v>0.23000000000320142</v>
      </c>
      <c r="J253" s="208">
        <v>2679600.0700000003</v>
      </c>
      <c r="K253" s="208">
        <v>41970.080000000002</v>
      </c>
    </row>
    <row r="254" spans="3:12">
      <c r="C254" s="295" t="s">
        <v>540</v>
      </c>
      <c r="D254" s="308">
        <v>1450</v>
      </c>
      <c r="E254" s="318"/>
      <c r="F254" s="305">
        <v>1450</v>
      </c>
      <c r="G254" s="40"/>
      <c r="H254" s="40"/>
      <c r="I254" s="15">
        <v>0</v>
      </c>
      <c r="J254" s="4">
        <v>7708745</v>
      </c>
      <c r="K254" s="208">
        <v>1091009.69</v>
      </c>
      <c r="L254" s="208">
        <v>3938135.2399999998</v>
      </c>
    </row>
    <row r="255" spans="3:12">
      <c r="C255" s="295" t="s">
        <v>541</v>
      </c>
      <c r="D255" s="308">
        <v>124329.24</v>
      </c>
      <c r="E255" s="322"/>
      <c r="F255" s="305">
        <v>124329</v>
      </c>
      <c r="G255" s="40"/>
      <c r="H255" s="40"/>
      <c r="I255" s="15">
        <v>0.24000000000523869</v>
      </c>
    </row>
    <row r="256" spans="3:12">
      <c r="C256" s="295" t="s">
        <v>542</v>
      </c>
      <c r="D256" s="308">
        <v>520832</v>
      </c>
      <c r="E256" s="318">
        <v>-15475</v>
      </c>
      <c r="F256" s="305">
        <v>505359</v>
      </c>
      <c r="G256" s="40">
        <v>505359</v>
      </c>
      <c r="H256" s="40">
        <v>0</v>
      </c>
      <c r="I256" s="15">
        <v>15473</v>
      </c>
      <c r="J256" s="208">
        <v>5029144.93</v>
      </c>
    </row>
    <row r="257" spans="2:10">
      <c r="C257" s="295" t="s">
        <v>543</v>
      </c>
      <c r="D257" s="308">
        <v>287632.17</v>
      </c>
      <c r="E257" s="318">
        <v>-2380.9069355657002</v>
      </c>
      <c r="F257" s="305">
        <v>285252</v>
      </c>
      <c r="G257" s="40">
        <v>285252</v>
      </c>
      <c r="H257" s="40">
        <v>0</v>
      </c>
      <c r="I257" s="15">
        <v>2380.1699999999837</v>
      </c>
    </row>
    <row r="258" spans="2:10">
      <c r="C258" s="295" t="s">
        <v>544</v>
      </c>
      <c r="D258" s="308">
        <v>103012</v>
      </c>
      <c r="E258" s="318">
        <v>1778</v>
      </c>
      <c r="F258" s="305">
        <v>104786</v>
      </c>
      <c r="G258" s="40">
        <v>104786</v>
      </c>
      <c r="H258" s="40">
        <v>0</v>
      </c>
      <c r="I258" s="15">
        <v>-1774</v>
      </c>
    </row>
    <row r="259" spans="2:10">
      <c r="C259" s="91" t="s">
        <v>545</v>
      </c>
      <c r="D259" s="307">
        <v>9746</v>
      </c>
      <c r="E259" s="323"/>
      <c r="F259" s="305">
        <v>9746</v>
      </c>
      <c r="G259" s="40">
        <v>9746</v>
      </c>
      <c r="H259" s="40">
        <v>0</v>
      </c>
      <c r="I259" s="15">
        <v>0</v>
      </c>
    </row>
    <row r="260" spans="2:10">
      <c r="C260" s="91" t="s">
        <v>546</v>
      </c>
      <c r="D260" s="307">
        <v>87833</v>
      </c>
      <c r="E260" s="323"/>
      <c r="F260" s="305">
        <v>87833</v>
      </c>
      <c r="G260" s="40"/>
      <c r="H260" s="40"/>
      <c r="I260" s="15">
        <v>0</v>
      </c>
    </row>
    <row r="261" spans="2:10">
      <c r="C261" s="91" t="s">
        <v>547</v>
      </c>
      <c r="D261" s="307">
        <v>72596</v>
      </c>
      <c r="E261" s="323"/>
      <c r="F261" s="305">
        <v>72593</v>
      </c>
      <c r="G261" s="40">
        <v>72593</v>
      </c>
      <c r="H261" s="40">
        <v>0</v>
      </c>
      <c r="I261" s="15">
        <v>3</v>
      </c>
    </row>
    <row r="262" spans="2:10">
      <c r="C262" s="92" t="s">
        <v>548</v>
      </c>
      <c r="D262" s="323"/>
      <c r="E262" s="323"/>
      <c r="F262" s="305">
        <v>0</v>
      </c>
      <c r="G262" s="40"/>
      <c r="H262" s="40"/>
      <c r="I262" s="15">
        <v>0</v>
      </c>
    </row>
    <row r="263" spans="2:10">
      <c r="C263" s="311"/>
      <c r="D263" s="324"/>
      <c r="E263" s="324"/>
      <c r="F263" s="325">
        <v>12864362</v>
      </c>
      <c r="G263" s="89"/>
      <c r="H263" s="89"/>
      <c r="I263" s="15"/>
    </row>
    <row r="264" spans="2:10" ht="15.75" thickBot="1">
      <c r="D264" s="341">
        <v>0.46000000654021278</v>
      </c>
      <c r="E264" s="342">
        <v>-8.3673512563109398E-11</v>
      </c>
      <c r="F264" s="343">
        <v>0</v>
      </c>
      <c r="G264" s="40"/>
      <c r="H264" s="40"/>
    </row>
    <row r="265" spans="2:10" ht="15.75" thickTop="1">
      <c r="D265" s="27"/>
      <c r="E265" s="27"/>
      <c r="F265" s="27"/>
      <c r="G265" s="40"/>
      <c r="H265" s="40"/>
      <c r="J265" s="15">
        <v>0.46000000654021278</v>
      </c>
    </row>
    <row r="266" spans="2:10">
      <c r="D266" s="27"/>
      <c r="E266" s="27"/>
      <c r="F266" s="27"/>
      <c r="G266" s="40"/>
      <c r="H266" s="40"/>
    </row>
    <row r="267" spans="2:10">
      <c r="C267" s="3" t="s">
        <v>549</v>
      </c>
      <c r="D267" s="344" t="s">
        <v>550</v>
      </c>
      <c r="E267" s="344" t="s">
        <v>551</v>
      </c>
      <c r="F267" s="27"/>
      <c r="G267" s="40"/>
      <c r="H267" s="40"/>
    </row>
    <row r="268" spans="2:10">
      <c r="D268" s="340"/>
      <c r="E268" s="340"/>
      <c r="F268" s="27"/>
      <c r="G268" s="40"/>
      <c r="H268" s="40"/>
    </row>
    <row r="269" spans="2:10">
      <c r="B269" s="3">
        <v>1</v>
      </c>
      <c r="C269" s="4" t="s">
        <v>319</v>
      </c>
      <c r="D269" s="27">
        <v>25934.04</v>
      </c>
      <c r="E269" s="27"/>
      <c r="F269" s="27"/>
    </row>
    <row r="270" spans="2:10">
      <c r="C270" s="4" t="s">
        <v>505</v>
      </c>
      <c r="E270" s="1">
        <v>25934.04</v>
      </c>
    </row>
    <row r="271" spans="2:10">
      <c r="C271" s="4" t="s">
        <v>552</v>
      </c>
    </row>
    <row r="273" spans="2:5">
      <c r="B273" s="3">
        <v>2</v>
      </c>
      <c r="C273" s="4" t="s">
        <v>320</v>
      </c>
      <c r="D273" s="1">
        <v>3010</v>
      </c>
    </row>
    <row r="274" spans="2:5">
      <c r="C274" s="4" t="s">
        <v>319</v>
      </c>
      <c r="E274" s="1">
        <v>3010</v>
      </c>
    </row>
    <row r="275" spans="2:5">
      <c r="C275" s="4" t="s">
        <v>552</v>
      </c>
    </row>
    <row r="277" spans="2:5">
      <c r="B277" s="3">
        <v>3</v>
      </c>
      <c r="C277" s="4" t="s">
        <v>533</v>
      </c>
      <c r="D277" s="1">
        <v>1169.53</v>
      </c>
    </row>
    <row r="278" spans="2:5">
      <c r="C278" s="4" t="s">
        <v>532</v>
      </c>
      <c r="D278" s="1">
        <v>490.68</v>
      </c>
    </row>
    <row r="279" spans="2:5">
      <c r="C279" s="4" t="s">
        <v>413</v>
      </c>
      <c r="E279" s="1">
        <v>1660.21</v>
      </c>
    </row>
    <row r="280" spans="2:5">
      <c r="C280" s="4" t="s">
        <v>553</v>
      </c>
    </row>
    <row r="282" spans="2:5">
      <c r="B282" s="3">
        <v>4</v>
      </c>
      <c r="C282" s="4" t="s">
        <v>505</v>
      </c>
      <c r="D282" s="1">
        <v>5100</v>
      </c>
    </row>
    <row r="283" spans="2:5">
      <c r="C283" s="4" t="s">
        <v>359</v>
      </c>
      <c r="E283" s="1">
        <v>5100</v>
      </c>
    </row>
    <row r="284" spans="2:5">
      <c r="C284" s="4" t="s">
        <v>554</v>
      </c>
    </row>
    <row r="286" spans="2:5">
      <c r="B286" s="3">
        <v>5</v>
      </c>
      <c r="C286" s="4" t="s">
        <v>399</v>
      </c>
      <c r="D286" s="1">
        <v>1294</v>
      </c>
    </row>
    <row r="287" spans="2:5">
      <c r="C287" s="4" t="s">
        <v>400</v>
      </c>
      <c r="E287" s="1">
        <v>1294</v>
      </c>
    </row>
    <row r="288" spans="2:5">
      <c r="C288" s="4" t="s">
        <v>555</v>
      </c>
    </row>
    <row r="290" spans="2:5">
      <c r="B290" s="3">
        <v>6</v>
      </c>
      <c r="C290" s="4" t="s">
        <v>505</v>
      </c>
      <c r="D290" s="1">
        <v>4435</v>
      </c>
    </row>
    <row r="291" spans="2:5">
      <c r="C291" s="4" t="s">
        <v>420</v>
      </c>
      <c r="E291" s="1">
        <v>4435</v>
      </c>
    </row>
    <row r="292" spans="2:5">
      <c r="C292" s="4" t="s">
        <v>556</v>
      </c>
    </row>
    <row r="294" spans="2:5">
      <c r="B294" s="3">
        <v>7</v>
      </c>
      <c r="C294" s="4" t="s">
        <v>532</v>
      </c>
      <c r="D294" s="1">
        <v>477</v>
      </c>
    </row>
    <row r="295" spans="2:5">
      <c r="C295" s="4" t="s">
        <v>533</v>
      </c>
      <c r="D295" s="1">
        <v>159</v>
      </c>
    </row>
    <row r="296" spans="2:5">
      <c r="C296" s="4" t="s">
        <v>442</v>
      </c>
    </row>
    <row r="297" spans="2:5">
      <c r="C297" s="4" t="s">
        <v>556</v>
      </c>
    </row>
    <row r="299" spans="2:5">
      <c r="B299" s="3">
        <v>8</v>
      </c>
      <c r="C299" s="4" t="s">
        <v>374</v>
      </c>
      <c r="D299" s="1">
        <v>5200</v>
      </c>
    </row>
    <row r="300" spans="2:5">
      <c r="C300" s="4" t="s">
        <v>482</v>
      </c>
      <c r="E300" s="1">
        <v>5200</v>
      </c>
    </row>
    <row r="301" spans="2:5">
      <c r="C301" s="4" t="s">
        <v>557</v>
      </c>
    </row>
    <row r="303" spans="2:5">
      <c r="B303" s="3">
        <v>9</v>
      </c>
      <c r="C303" s="4" t="s">
        <v>505</v>
      </c>
      <c r="D303" s="1">
        <v>4890.76</v>
      </c>
    </row>
    <row r="304" spans="2:5">
      <c r="C304" s="4" t="s">
        <v>395</v>
      </c>
      <c r="E304" s="1">
        <v>4890.76</v>
      </c>
    </row>
    <row r="305" spans="2:9">
      <c r="C305" s="4" t="s">
        <v>558</v>
      </c>
    </row>
    <row r="307" spans="2:9">
      <c r="B307" s="3">
        <v>10</v>
      </c>
      <c r="C307" s="4" t="s">
        <v>523</v>
      </c>
      <c r="D307" s="1">
        <v>3000</v>
      </c>
    </row>
    <row r="308" spans="2:9">
      <c r="C308" s="4" t="s">
        <v>319</v>
      </c>
      <c r="E308" s="1">
        <v>3000</v>
      </c>
    </row>
    <row r="309" spans="2:9">
      <c r="C309" s="4" t="s">
        <v>559</v>
      </c>
    </row>
    <row r="311" spans="2:9">
      <c r="B311" s="3">
        <v>11</v>
      </c>
      <c r="C311" s="4" t="s">
        <v>505</v>
      </c>
      <c r="D311" s="1">
        <v>29965.759999999998</v>
      </c>
    </row>
    <row r="312" spans="2:9">
      <c r="C312" s="4" t="s">
        <v>439</v>
      </c>
      <c r="E312" s="1">
        <v>29965.759999999998</v>
      </c>
    </row>
    <row r="313" spans="2:9">
      <c r="C313" s="4" t="s">
        <v>553</v>
      </c>
    </row>
    <row r="315" spans="2:9">
      <c r="B315" s="3">
        <v>12</v>
      </c>
      <c r="C315" s="346" t="s">
        <v>379</v>
      </c>
      <c r="D315" s="27">
        <v>4000</v>
      </c>
    </row>
    <row r="316" spans="2:9">
      <c r="C316" s="4" t="s">
        <v>485</v>
      </c>
      <c r="E316" s="1">
        <v>4000</v>
      </c>
    </row>
    <row r="317" spans="2:9">
      <c r="C317" s="4" t="s">
        <v>560</v>
      </c>
    </row>
    <row r="319" spans="2:9">
      <c r="B319" s="3">
        <v>13</v>
      </c>
      <c r="C319" s="4" t="s">
        <v>493</v>
      </c>
      <c r="D319" s="351">
        <v>8846.7999999999993</v>
      </c>
    </row>
    <row r="320" spans="2:9">
      <c r="C320" s="4" t="s">
        <v>414</v>
      </c>
      <c r="E320" s="352">
        <v>8846.7999999999993</v>
      </c>
      <c r="I320" s="49">
        <v>-8846.7999999999993</v>
      </c>
    </row>
    <row r="321" spans="2:10">
      <c r="C321" s="4" t="s">
        <v>561</v>
      </c>
      <c r="I321" s="49">
        <v>23980</v>
      </c>
    </row>
    <row r="322" spans="2:10">
      <c r="I322" s="49">
        <v>1318.32</v>
      </c>
    </row>
    <row r="323" spans="2:10">
      <c r="B323" s="3">
        <v>14</v>
      </c>
      <c r="C323" s="4" t="s">
        <v>403</v>
      </c>
      <c r="D323" s="1">
        <v>67157</v>
      </c>
      <c r="I323" s="49">
        <v>-694</v>
      </c>
    </row>
    <row r="324" spans="2:10">
      <c r="C324" s="4" t="s">
        <v>462</v>
      </c>
      <c r="E324" s="1">
        <v>67157</v>
      </c>
      <c r="I324" s="49">
        <v>5000</v>
      </c>
      <c r="J324" s="4">
        <v>2020</v>
      </c>
    </row>
    <row r="325" spans="2:10">
      <c r="C325" s="4" t="s">
        <v>562</v>
      </c>
      <c r="I325" s="49">
        <v>-5000</v>
      </c>
    </row>
    <row r="327" spans="2:10">
      <c r="B327" s="3">
        <v>15</v>
      </c>
      <c r="C327" s="4" t="s">
        <v>404</v>
      </c>
      <c r="D327" s="1">
        <v>26844.263064434297</v>
      </c>
    </row>
    <row r="328" spans="2:10">
      <c r="C328" s="4" t="s">
        <v>543</v>
      </c>
      <c r="E328" s="1">
        <v>26844.263064434297</v>
      </c>
    </row>
    <row r="329" spans="2:10">
      <c r="C329" s="4" t="s">
        <v>563</v>
      </c>
    </row>
    <row r="331" spans="2:10">
      <c r="B331" s="3">
        <v>16</v>
      </c>
      <c r="C331" s="346" t="s">
        <v>319</v>
      </c>
      <c r="D331" s="27">
        <v>110600</v>
      </c>
      <c r="E331" s="27"/>
      <c r="F331" s="27"/>
    </row>
    <row r="332" spans="2:10">
      <c r="C332" s="346" t="s">
        <v>430</v>
      </c>
      <c r="D332" s="27"/>
      <c r="E332" s="52">
        <v>46640</v>
      </c>
      <c r="F332" s="27"/>
    </row>
    <row r="333" spans="2:10">
      <c r="C333" s="346" t="s">
        <v>438</v>
      </c>
      <c r="D333" s="27"/>
      <c r="E333" s="52">
        <v>41160</v>
      </c>
      <c r="F333" s="27"/>
    </row>
    <row r="334" spans="2:10">
      <c r="C334" s="346" t="s">
        <v>417</v>
      </c>
      <c r="D334" s="27"/>
      <c r="E334" s="52">
        <v>22800</v>
      </c>
      <c r="F334" s="27"/>
    </row>
    <row r="335" spans="2:10">
      <c r="C335" s="4" t="s">
        <v>564</v>
      </c>
      <c r="D335" s="27"/>
      <c r="E335" s="27"/>
      <c r="F335" s="27"/>
    </row>
    <row r="337" spans="2:9">
      <c r="B337" s="3">
        <v>17</v>
      </c>
      <c r="C337" s="4" t="s">
        <v>505</v>
      </c>
      <c r="D337" s="1">
        <v>72000</v>
      </c>
    </row>
    <row r="338" spans="2:9">
      <c r="C338" s="4" t="s">
        <v>512</v>
      </c>
      <c r="D338" s="1">
        <v>12650</v>
      </c>
    </row>
    <row r="339" spans="2:9">
      <c r="C339" s="4" t="s">
        <v>521</v>
      </c>
      <c r="D339" s="1">
        <v>7000</v>
      </c>
    </row>
    <row r="340" spans="2:9">
      <c r="C340" s="4" t="s">
        <v>462</v>
      </c>
      <c r="E340" s="1">
        <v>91650</v>
      </c>
    </row>
    <row r="342" spans="2:9">
      <c r="B342" s="3">
        <v>18</v>
      </c>
      <c r="C342" s="4" t="s">
        <v>505</v>
      </c>
      <c r="D342" s="1">
        <v>163</v>
      </c>
    </row>
    <row r="343" spans="2:9">
      <c r="C343" s="4" t="s">
        <v>459</v>
      </c>
      <c r="E343" s="1">
        <v>163</v>
      </c>
    </row>
    <row r="344" spans="2:9">
      <c r="C344" s="4" t="s">
        <v>565</v>
      </c>
    </row>
    <row r="345" spans="2:9">
      <c r="I345" s="49">
        <v>8846.7999999999993</v>
      </c>
    </row>
    <row r="346" spans="2:9">
      <c r="B346" s="3">
        <v>19</v>
      </c>
      <c r="C346" s="4" t="s">
        <v>414</v>
      </c>
      <c r="D346" s="352">
        <v>23980</v>
      </c>
      <c r="I346" s="49">
        <v>-23980</v>
      </c>
    </row>
    <row r="347" spans="2:9">
      <c r="C347" s="4" t="s">
        <v>493</v>
      </c>
      <c r="E347" s="351">
        <v>23980</v>
      </c>
      <c r="I347" s="49"/>
    </row>
    <row r="348" spans="2:9">
      <c r="I348" s="49">
        <v>-5000</v>
      </c>
    </row>
    <row r="350" spans="2:9">
      <c r="B350" s="3">
        <v>20</v>
      </c>
      <c r="C350" s="4" t="s">
        <v>415</v>
      </c>
      <c r="D350" s="1">
        <v>9690</v>
      </c>
    </row>
    <row r="351" spans="2:9">
      <c r="C351" s="4" t="s">
        <v>461</v>
      </c>
      <c r="E351" s="1">
        <v>9690</v>
      </c>
    </row>
    <row r="352" spans="2:9">
      <c r="C352" s="4" t="s">
        <v>566</v>
      </c>
    </row>
    <row r="354" spans="2:6">
      <c r="B354" s="3">
        <v>21</v>
      </c>
      <c r="C354" s="4" t="s">
        <v>567</v>
      </c>
      <c r="D354" s="352">
        <v>1318.32</v>
      </c>
      <c r="F354" s="1" t="s">
        <v>568</v>
      </c>
    </row>
    <row r="355" spans="2:6">
      <c r="C355" s="346" t="s">
        <v>532</v>
      </c>
      <c r="D355" s="27"/>
      <c r="E355" s="27">
        <v>1318.32</v>
      </c>
      <c r="F355" s="27"/>
    </row>
    <row r="356" spans="2:6">
      <c r="C356" s="4" t="s">
        <v>569</v>
      </c>
    </row>
    <row r="358" spans="2:6">
      <c r="B358" s="3">
        <v>22</v>
      </c>
      <c r="C358" s="350" t="s">
        <v>404</v>
      </c>
      <c r="D358" s="1">
        <v>29225.17</v>
      </c>
    </row>
    <row r="359" spans="2:6">
      <c r="C359" s="350" t="s">
        <v>543</v>
      </c>
      <c r="E359" s="1">
        <v>29225.17</v>
      </c>
    </row>
    <row r="360" spans="2:6">
      <c r="C360" s="350" t="s">
        <v>570</v>
      </c>
    </row>
    <row r="362" spans="2:6">
      <c r="B362" s="3">
        <v>23</v>
      </c>
      <c r="C362" s="350" t="s">
        <v>400</v>
      </c>
      <c r="D362" s="1">
        <v>15475</v>
      </c>
    </row>
    <row r="363" spans="2:6">
      <c r="C363" s="350" t="s">
        <v>542</v>
      </c>
      <c r="E363" s="1">
        <v>15475</v>
      </c>
    </row>
    <row r="364" spans="2:6">
      <c r="C364" s="350" t="s">
        <v>570</v>
      </c>
    </row>
    <row r="366" spans="2:6">
      <c r="B366" s="3">
        <v>24</v>
      </c>
      <c r="C366" s="350" t="s">
        <v>544</v>
      </c>
      <c r="D366" s="1">
        <v>1778</v>
      </c>
    </row>
    <row r="367" spans="2:6">
      <c r="C367" s="350" t="s">
        <v>406</v>
      </c>
      <c r="E367" s="1">
        <v>1778</v>
      </c>
    </row>
    <row r="368" spans="2:6">
      <c r="C368" s="350" t="s">
        <v>570</v>
      </c>
    </row>
    <row r="369" spans="2:5">
      <c r="C369" s="349"/>
    </row>
    <row r="370" spans="2:5">
      <c r="B370" s="3">
        <v>25</v>
      </c>
      <c r="C370" s="4" t="s">
        <v>476</v>
      </c>
      <c r="D370" s="1">
        <v>20000</v>
      </c>
    </row>
    <row r="371" spans="2:5">
      <c r="C371" s="4" t="s">
        <v>445</v>
      </c>
      <c r="E371" s="1">
        <v>20000</v>
      </c>
    </row>
    <row r="372" spans="2:5">
      <c r="C372" s="4" t="s">
        <v>571</v>
      </c>
    </row>
    <row r="374" spans="2:5">
      <c r="B374" s="3">
        <v>26</v>
      </c>
      <c r="C374" s="4" t="s">
        <v>532</v>
      </c>
      <c r="D374" s="1">
        <v>199</v>
      </c>
    </row>
    <row r="375" spans="2:5">
      <c r="C375" s="4" t="s">
        <v>533</v>
      </c>
      <c r="D375" s="1">
        <v>12628.76</v>
      </c>
    </row>
    <row r="376" spans="2:5">
      <c r="C376" s="4" t="s">
        <v>442</v>
      </c>
      <c r="E376" s="1">
        <v>12827.76</v>
      </c>
    </row>
    <row r="377" spans="2:5">
      <c r="C377" s="4" t="s">
        <v>572</v>
      </c>
    </row>
    <row r="379" spans="2:5">
      <c r="B379" s="3">
        <v>27</v>
      </c>
      <c r="C379" s="4" t="s">
        <v>523</v>
      </c>
      <c r="D379" s="1">
        <v>4000</v>
      </c>
    </row>
    <row r="380" spans="2:5">
      <c r="C380" s="4" t="s">
        <v>444</v>
      </c>
      <c r="E380" s="1">
        <v>4000</v>
      </c>
    </row>
    <row r="381" spans="2:5">
      <c r="C381" s="4" t="s">
        <v>573</v>
      </c>
    </row>
    <row r="383" spans="2:5">
      <c r="B383" s="3">
        <v>28</v>
      </c>
      <c r="C383" s="4" t="s">
        <v>523</v>
      </c>
      <c r="D383" s="1">
        <v>1000</v>
      </c>
    </row>
    <row r="384" spans="2:5">
      <c r="C384" s="4" t="s">
        <v>319</v>
      </c>
      <c r="E384" s="1">
        <v>1000</v>
      </c>
    </row>
    <row r="385" spans="2:5">
      <c r="C385" s="4" t="s">
        <v>574</v>
      </c>
    </row>
    <row r="387" spans="2:5">
      <c r="B387" s="3">
        <v>29</v>
      </c>
      <c r="C387" s="4" t="s">
        <v>319</v>
      </c>
      <c r="D387" s="1">
        <v>4930.2700000000004</v>
      </c>
    </row>
    <row r="388" spans="2:5">
      <c r="C388" s="4" t="s">
        <v>512</v>
      </c>
      <c r="E388" s="1">
        <v>4930.2700000000004</v>
      </c>
    </row>
    <row r="389" spans="2:5">
      <c r="C389" s="4" t="s">
        <v>575</v>
      </c>
    </row>
    <row r="391" spans="2:5">
      <c r="B391" s="3">
        <v>30</v>
      </c>
      <c r="C391" s="4" t="s">
        <v>319</v>
      </c>
      <c r="D391" s="1">
        <v>3090.64</v>
      </c>
    </row>
    <row r="392" spans="2:5">
      <c r="C392" s="4" t="s">
        <v>533</v>
      </c>
      <c r="E392" s="1">
        <v>3090.64</v>
      </c>
    </row>
    <row r="393" spans="2:5">
      <c r="C393" s="4" t="s">
        <v>575</v>
      </c>
    </row>
    <row r="395" spans="2:5">
      <c r="B395" s="3">
        <v>31</v>
      </c>
      <c r="C395" s="4" t="s">
        <v>495</v>
      </c>
      <c r="D395" s="1">
        <v>694</v>
      </c>
    </row>
    <row r="396" spans="2:5">
      <c r="C396" s="4" t="s">
        <v>414</v>
      </c>
      <c r="E396" s="352">
        <v>694</v>
      </c>
    </row>
    <row r="397" spans="2:5">
      <c r="C397" s="4" t="s">
        <v>576</v>
      </c>
    </row>
    <row r="399" spans="2:5">
      <c r="B399" s="3">
        <v>33</v>
      </c>
      <c r="C399" s="4" t="s">
        <v>373</v>
      </c>
      <c r="D399" s="1">
        <v>5000</v>
      </c>
    </row>
    <row r="400" spans="2:5">
      <c r="C400" s="4" t="s">
        <v>493</v>
      </c>
      <c r="E400" s="351">
        <v>5000</v>
      </c>
    </row>
    <row r="401" spans="2:7">
      <c r="C401" s="4" t="s">
        <v>576</v>
      </c>
    </row>
    <row r="403" spans="2:7">
      <c r="B403" s="3">
        <v>34</v>
      </c>
      <c r="C403" s="4" t="s">
        <v>414</v>
      </c>
      <c r="D403" s="352">
        <v>5000</v>
      </c>
    </row>
    <row r="404" spans="2:7">
      <c r="C404" s="4" t="s">
        <v>373</v>
      </c>
      <c r="E404" s="1">
        <v>5000</v>
      </c>
    </row>
    <row r="405" spans="2:7">
      <c r="C405" s="4" t="s">
        <v>576</v>
      </c>
    </row>
    <row r="407" spans="2:7">
      <c r="B407" s="3">
        <v>35</v>
      </c>
      <c r="C407" s="346" t="s">
        <v>493</v>
      </c>
      <c r="D407" s="27">
        <v>5000</v>
      </c>
      <c r="E407" s="27"/>
      <c r="F407" s="27"/>
    </row>
    <row r="408" spans="2:7">
      <c r="C408" s="346" t="s">
        <v>414</v>
      </c>
      <c r="D408" s="27"/>
      <c r="E408" s="353">
        <v>5000</v>
      </c>
      <c r="F408" s="27"/>
    </row>
    <row r="409" spans="2:7">
      <c r="D409" s="27"/>
      <c r="E409" s="27"/>
      <c r="F409" s="27"/>
    </row>
    <row r="410" spans="2:7">
      <c r="B410" s="3">
        <v>36</v>
      </c>
      <c r="C410" s="4" t="s">
        <v>382</v>
      </c>
      <c r="D410" s="27">
        <v>1323204.5</v>
      </c>
      <c r="E410" s="27"/>
      <c r="F410" s="27"/>
    </row>
    <row r="411" spans="2:7">
      <c r="C411" s="4" t="s">
        <v>204</v>
      </c>
      <c r="D411" s="27">
        <v>40483</v>
      </c>
      <c r="E411" s="27"/>
      <c r="F411" s="27"/>
    </row>
    <row r="412" spans="2:7">
      <c r="C412" s="4" t="s">
        <v>462</v>
      </c>
      <c r="D412" s="27"/>
      <c r="E412" s="27">
        <v>1363687.5</v>
      </c>
      <c r="F412" s="27">
        <v>1363688.3735999998</v>
      </c>
      <c r="G412" s="49"/>
    </row>
    <row r="413" spans="2:7">
      <c r="D413" s="27"/>
      <c r="E413" s="27"/>
      <c r="F413" s="27"/>
    </row>
    <row r="414" spans="2:7">
      <c r="B414" s="3">
        <v>37</v>
      </c>
      <c r="C414" s="4" t="s">
        <v>497</v>
      </c>
      <c r="D414" s="1">
        <v>0</v>
      </c>
    </row>
    <row r="415" spans="2:7">
      <c r="C415" s="4" t="s">
        <v>412</v>
      </c>
      <c r="E415" s="1">
        <v>0</v>
      </c>
    </row>
  </sheetData>
  <mergeCells count="1">
    <mergeCell ref="D6:F6"/>
  </mergeCells>
  <pageMargins left="0.75" right="0.75" top="0.46" bottom="0.32" header="0.32" footer="0.2"/>
  <pageSetup paperSize="9" scale="57" orientation="portrait" r:id="rId1"/>
  <headerFooter alignWithMargins="0"/>
  <rowBreaks count="2" manualBreakCount="2">
    <brk id="112" min="1" max="5" man="1"/>
    <brk id="260" min="1"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F206"/>
  <sheetViews>
    <sheetView workbookViewId="0">
      <pane xSplit="6" ySplit="2" topLeftCell="G207" activePane="bottomRight" state="frozen"/>
      <selection pane="bottomRight" activeCell="L39" sqref="L39"/>
      <selection pane="bottomLeft" activeCell="F154" sqref="F154"/>
      <selection pane="topRight" activeCell="F154" sqref="F154"/>
    </sheetView>
  </sheetViews>
  <sheetFormatPr defaultRowHeight="12.75"/>
  <cols>
    <col min="1" max="1" width="3" style="178" customWidth="1"/>
    <col min="2" max="2" width="36.5703125" style="178" customWidth="1"/>
    <col min="3" max="3" width="10.85546875" bestFit="1" customWidth="1"/>
    <col min="4" max="4" width="2.28515625" customWidth="1"/>
    <col min="5" max="5" width="10.85546875" bestFit="1" customWidth="1"/>
    <col min="6" max="6" width="14" style="150" bestFit="1" customWidth="1"/>
  </cols>
  <sheetData>
    <row r="1" spans="1:6" ht="13.5" thickBot="1">
      <c r="A1" s="167"/>
      <c r="B1" s="167"/>
      <c r="C1" s="168" t="s">
        <v>577</v>
      </c>
      <c r="D1" s="169"/>
      <c r="E1" s="170"/>
    </row>
    <row r="2" spans="1:6" s="174" customFormat="1" ht="14.25" thickTop="1" thickBot="1">
      <c r="A2" s="171"/>
      <c r="B2" s="171"/>
      <c r="C2" s="172" t="s">
        <v>550</v>
      </c>
      <c r="D2" s="173"/>
      <c r="E2" s="172" t="s">
        <v>551</v>
      </c>
      <c r="F2" s="312"/>
    </row>
    <row r="3" spans="1:6" ht="13.5" thickTop="1">
      <c r="A3" s="167"/>
      <c r="B3" s="167" t="s">
        <v>319</v>
      </c>
      <c r="C3" s="313"/>
      <c r="D3" s="176"/>
      <c r="E3" s="313">
        <v>114246.11</v>
      </c>
      <c r="F3" s="150">
        <v>-114246.11</v>
      </c>
    </row>
    <row r="4" spans="1:6">
      <c r="A4" s="167"/>
      <c r="B4" s="167" t="s">
        <v>320</v>
      </c>
      <c r="C4" s="313">
        <v>71913.91</v>
      </c>
      <c r="D4" s="176"/>
      <c r="E4" s="313"/>
      <c r="F4" s="150">
        <v>71913.91</v>
      </c>
    </row>
    <row r="5" spans="1:6">
      <c r="A5" s="167"/>
      <c r="B5" s="167" t="s">
        <v>321</v>
      </c>
      <c r="C5" s="313">
        <v>2064.08</v>
      </c>
      <c r="D5" s="176"/>
      <c r="E5" s="313"/>
      <c r="F5" s="150">
        <v>2064.08</v>
      </c>
    </row>
    <row r="6" spans="1:6">
      <c r="A6" s="167"/>
      <c r="B6" s="167" t="s">
        <v>322</v>
      </c>
      <c r="C6" s="313">
        <v>73089.69</v>
      </c>
      <c r="D6" s="176"/>
      <c r="E6" s="313"/>
      <c r="F6" s="150">
        <v>73089.69</v>
      </c>
    </row>
    <row r="7" spans="1:6">
      <c r="A7" s="167"/>
      <c r="B7" s="167" t="s">
        <v>323</v>
      </c>
      <c r="C7" s="313">
        <v>8403.74</v>
      </c>
      <c r="D7" s="176"/>
      <c r="E7" s="313"/>
      <c r="F7" s="150">
        <v>8403.74</v>
      </c>
    </row>
    <row r="8" spans="1:6">
      <c r="A8" s="167"/>
      <c r="B8" s="167" t="s">
        <v>324</v>
      </c>
      <c r="C8" s="313">
        <v>1722.5</v>
      </c>
      <c r="D8" s="176"/>
      <c r="E8" s="313"/>
      <c r="F8" s="150">
        <v>1722.5</v>
      </c>
    </row>
    <row r="9" spans="1:6">
      <c r="A9" s="167"/>
      <c r="B9" s="167" t="s">
        <v>325</v>
      </c>
      <c r="C9" s="313">
        <v>2804.87</v>
      </c>
      <c r="D9" s="176"/>
      <c r="E9" s="313"/>
      <c r="F9" s="150">
        <v>2804.87</v>
      </c>
    </row>
    <row r="10" spans="1:6">
      <c r="A10" s="167"/>
      <c r="B10" s="167" t="s">
        <v>326</v>
      </c>
      <c r="C10" s="313">
        <v>72020</v>
      </c>
      <c r="D10" s="176"/>
      <c r="E10" s="313"/>
      <c r="F10" s="150">
        <v>72020</v>
      </c>
    </row>
    <row r="11" spans="1:6">
      <c r="A11" s="167"/>
      <c r="B11" s="167" t="s">
        <v>328</v>
      </c>
      <c r="C11" s="313">
        <v>49920.75</v>
      </c>
      <c r="D11" s="176"/>
      <c r="E11" s="313"/>
      <c r="F11" s="150">
        <v>49920.75</v>
      </c>
    </row>
    <row r="12" spans="1:6">
      <c r="A12" s="167"/>
      <c r="B12" s="167" t="s">
        <v>329</v>
      </c>
      <c r="C12" s="313">
        <v>7500</v>
      </c>
      <c r="D12" s="176"/>
      <c r="E12" s="313"/>
      <c r="F12" s="150">
        <v>7500</v>
      </c>
    </row>
    <row r="13" spans="1:6">
      <c r="A13" s="167"/>
      <c r="B13" s="167" t="s">
        <v>330</v>
      </c>
      <c r="C13" s="313">
        <v>442911.46</v>
      </c>
      <c r="D13" s="176"/>
      <c r="E13" s="313"/>
      <c r="F13" s="150">
        <v>442911.46</v>
      </c>
    </row>
    <row r="14" spans="1:6">
      <c r="A14" s="167"/>
      <c r="B14" s="167" t="s">
        <v>331</v>
      </c>
      <c r="C14" s="313">
        <v>3634.2</v>
      </c>
      <c r="D14" s="176"/>
      <c r="E14" s="313"/>
      <c r="F14" s="150">
        <v>3634.2</v>
      </c>
    </row>
    <row r="15" spans="1:6">
      <c r="A15" s="167"/>
      <c r="B15" s="167" t="s">
        <v>332</v>
      </c>
      <c r="C15" s="313">
        <v>180899.85</v>
      </c>
      <c r="D15" s="176"/>
      <c r="E15" s="313"/>
      <c r="F15" s="150">
        <v>180899.85</v>
      </c>
    </row>
    <row r="16" spans="1:6">
      <c r="A16" s="167"/>
      <c r="B16" s="167" t="s">
        <v>333</v>
      </c>
      <c r="C16" s="313">
        <v>569732.93000000005</v>
      </c>
      <c r="D16" s="176"/>
      <c r="E16" s="313"/>
      <c r="F16" s="150">
        <v>569732.93000000005</v>
      </c>
    </row>
    <row r="17" spans="1:6">
      <c r="A17" s="167"/>
      <c r="B17" s="167" t="s">
        <v>334</v>
      </c>
      <c r="C17" s="313">
        <v>60340.32</v>
      </c>
      <c r="D17" s="176"/>
      <c r="E17" s="313"/>
      <c r="F17" s="150">
        <v>60340.32</v>
      </c>
    </row>
    <row r="18" spans="1:6">
      <c r="A18" s="167"/>
      <c r="B18" s="167" t="s">
        <v>335</v>
      </c>
      <c r="C18" s="313">
        <v>64597.8</v>
      </c>
      <c r="D18" s="176"/>
      <c r="E18" s="313"/>
      <c r="F18" s="150">
        <v>64597.8</v>
      </c>
    </row>
    <row r="19" spans="1:6">
      <c r="A19" s="167"/>
      <c r="B19" s="167" t="s">
        <v>336</v>
      </c>
      <c r="C19" s="313">
        <v>619232.82999999996</v>
      </c>
      <c r="D19" s="176"/>
      <c r="E19" s="313"/>
      <c r="F19" s="150">
        <v>619232.82999999996</v>
      </c>
    </row>
    <row r="20" spans="1:6">
      <c r="A20" s="167"/>
      <c r="B20" s="167" t="s">
        <v>337</v>
      </c>
      <c r="C20" s="313">
        <v>573540.13</v>
      </c>
      <c r="D20" s="176"/>
      <c r="E20" s="313"/>
      <c r="F20" s="150">
        <v>573540.13</v>
      </c>
    </row>
    <row r="21" spans="1:6">
      <c r="A21" s="167"/>
      <c r="B21" s="167" t="s">
        <v>338</v>
      </c>
      <c r="C21" s="313">
        <v>6347.55</v>
      </c>
      <c r="D21" s="176"/>
      <c r="E21" s="313"/>
      <c r="F21" s="150">
        <v>6347.55</v>
      </c>
    </row>
    <row r="22" spans="1:6">
      <c r="A22" s="167"/>
      <c r="B22" s="167" t="s">
        <v>339</v>
      </c>
      <c r="C22" s="313">
        <v>12590.25</v>
      </c>
      <c r="D22" s="176"/>
      <c r="E22" s="313"/>
      <c r="F22" s="150">
        <v>12590.25</v>
      </c>
    </row>
    <row r="23" spans="1:6">
      <c r="A23" s="167"/>
      <c r="B23" s="167" t="s">
        <v>340</v>
      </c>
      <c r="C23" s="313">
        <v>2000</v>
      </c>
      <c r="D23" s="176"/>
      <c r="E23" s="313"/>
      <c r="F23" s="150">
        <v>2000</v>
      </c>
    </row>
    <row r="24" spans="1:6">
      <c r="A24" s="167"/>
      <c r="B24" s="167" t="s">
        <v>341</v>
      </c>
      <c r="C24" s="313">
        <v>7500</v>
      </c>
      <c r="D24" s="176"/>
      <c r="E24" s="313"/>
      <c r="F24" s="150">
        <v>7500</v>
      </c>
    </row>
    <row r="25" spans="1:6">
      <c r="A25" s="167"/>
      <c r="B25" s="167" t="s">
        <v>342</v>
      </c>
      <c r="C25" s="313">
        <v>2000</v>
      </c>
      <c r="D25" s="176"/>
      <c r="E25" s="313"/>
      <c r="F25" s="150">
        <v>2000</v>
      </c>
    </row>
    <row r="26" spans="1:6">
      <c r="A26" s="167"/>
      <c r="B26" s="167" t="s">
        <v>343</v>
      </c>
      <c r="C26" s="313">
        <v>7500</v>
      </c>
      <c r="D26" s="176"/>
      <c r="E26" s="313"/>
      <c r="F26" s="150">
        <v>7500</v>
      </c>
    </row>
    <row r="27" spans="1:6">
      <c r="A27" s="167"/>
      <c r="B27" s="167" t="s">
        <v>345</v>
      </c>
      <c r="C27" s="313">
        <v>8000</v>
      </c>
      <c r="D27" s="176"/>
      <c r="E27" s="313"/>
      <c r="F27" s="150">
        <v>8000</v>
      </c>
    </row>
    <row r="28" spans="1:6">
      <c r="A28" s="167"/>
      <c r="B28" s="167" t="s">
        <v>346</v>
      </c>
      <c r="C28" s="313"/>
      <c r="D28" s="176"/>
      <c r="E28" s="313">
        <v>13.95</v>
      </c>
      <c r="F28" s="150">
        <v>-13.95</v>
      </c>
    </row>
    <row r="29" spans="1:6">
      <c r="A29" s="167"/>
      <c r="B29" s="167" t="s">
        <v>347</v>
      </c>
      <c r="C29" s="313"/>
      <c r="D29" s="176"/>
      <c r="E29" s="313">
        <v>264.5</v>
      </c>
      <c r="F29" s="150">
        <v>-264.5</v>
      </c>
    </row>
    <row r="30" spans="1:6">
      <c r="A30" s="167"/>
      <c r="B30" s="167" t="s">
        <v>348</v>
      </c>
      <c r="C30" s="313">
        <v>3068</v>
      </c>
      <c r="D30" s="176"/>
      <c r="E30" s="313"/>
      <c r="F30" s="150">
        <v>3068</v>
      </c>
    </row>
    <row r="31" spans="1:6">
      <c r="A31" s="167"/>
      <c r="B31" s="167" t="s">
        <v>349</v>
      </c>
      <c r="C31" s="313">
        <v>45507</v>
      </c>
      <c r="D31" s="176"/>
      <c r="E31" s="313"/>
      <c r="F31" s="150">
        <v>45507</v>
      </c>
    </row>
    <row r="32" spans="1:6">
      <c r="A32" s="167"/>
      <c r="B32" s="167" t="s">
        <v>350</v>
      </c>
      <c r="C32" s="313">
        <v>500</v>
      </c>
      <c r="D32" s="176"/>
      <c r="E32" s="313"/>
      <c r="F32" s="150">
        <v>500</v>
      </c>
    </row>
    <row r="33" spans="1:6">
      <c r="A33" s="167"/>
      <c r="B33" s="167" t="s">
        <v>351</v>
      </c>
      <c r="C33" s="313">
        <v>7132</v>
      </c>
      <c r="D33" s="176"/>
      <c r="E33" s="313"/>
      <c r="F33" s="150">
        <v>7132</v>
      </c>
    </row>
    <row r="34" spans="1:6">
      <c r="A34" s="167"/>
      <c r="B34" s="167" t="s">
        <v>352</v>
      </c>
      <c r="C34" s="313">
        <v>19498.919999999998</v>
      </c>
      <c r="D34" s="176"/>
      <c r="E34" s="313"/>
      <c r="F34" s="150">
        <v>19498.919999999998</v>
      </c>
    </row>
    <row r="35" spans="1:6">
      <c r="A35" s="167"/>
      <c r="B35" s="167" t="s">
        <v>353</v>
      </c>
      <c r="C35" s="313">
        <v>3500</v>
      </c>
      <c r="D35" s="176"/>
      <c r="E35" s="313"/>
      <c r="F35" s="150">
        <v>3500</v>
      </c>
    </row>
    <row r="36" spans="1:6">
      <c r="A36" s="167"/>
      <c r="B36" s="167" t="s">
        <v>354</v>
      </c>
      <c r="C36" s="313"/>
      <c r="D36" s="176"/>
      <c r="E36" s="313">
        <v>312.87</v>
      </c>
      <c r="F36" s="150">
        <v>-312.87</v>
      </c>
    </row>
    <row r="37" spans="1:6">
      <c r="A37" s="167"/>
      <c r="B37" s="167" t="s">
        <v>355</v>
      </c>
      <c r="C37" s="313">
        <v>6255</v>
      </c>
      <c r="D37" s="176"/>
      <c r="E37" s="313"/>
      <c r="F37" s="150">
        <v>6255</v>
      </c>
    </row>
    <row r="38" spans="1:6">
      <c r="A38" s="167"/>
      <c r="B38" s="167" t="s">
        <v>356</v>
      </c>
      <c r="C38" s="313">
        <v>3500</v>
      </c>
      <c r="D38" s="176"/>
      <c r="E38" s="313"/>
      <c r="F38" s="150">
        <v>3500</v>
      </c>
    </row>
    <row r="39" spans="1:6">
      <c r="A39" s="167"/>
      <c r="B39" s="167" t="s">
        <v>357</v>
      </c>
      <c r="C39" s="313">
        <v>1000.46</v>
      </c>
      <c r="D39" s="176"/>
      <c r="E39" s="313"/>
      <c r="F39" s="150">
        <v>1000.46</v>
      </c>
    </row>
    <row r="40" spans="1:6">
      <c r="A40" s="167"/>
      <c r="B40" s="167" t="s">
        <v>358</v>
      </c>
      <c r="C40" s="313">
        <v>1000</v>
      </c>
      <c r="D40" s="176"/>
      <c r="E40" s="313"/>
      <c r="F40" s="150">
        <v>1000</v>
      </c>
    </row>
    <row r="41" spans="1:6">
      <c r="A41" s="167"/>
      <c r="B41" s="167" t="s">
        <v>359</v>
      </c>
      <c r="C41" s="313">
        <v>6417</v>
      </c>
      <c r="D41" s="176"/>
      <c r="E41" s="313"/>
      <c r="F41" s="150">
        <v>6417</v>
      </c>
    </row>
    <row r="42" spans="1:6">
      <c r="A42" s="167"/>
      <c r="B42" s="167" t="s">
        <v>360</v>
      </c>
      <c r="C42" s="313">
        <v>40662</v>
      </c>
      <c r="D42" s="176"/>
      <c r="E42" s="313"/>
      <c r="F42" s="150">
        <v>40662</v>
      </c>
    </row>
    <row r="43" spans="1:6">
      <c r="A43" s="167"/>
      <c r="B43" s="167" t="s">
        <v>362</v>
      </c>
      <c r="C43" s="313">
        <v>880</v>
      </c>
      <c r="D43" s="176"/>
      <c r="E43" s="313"/>
      <c r="F43" s="150">
        <v>880</v>
      </c>
    </row>
    <row r="44" spans="1:6">
      <c r="A44" s="167"/>
      <c r="B44" s="167" t="s">
        <v>363</v>
      </c>
      <c r="C44" s="313">
        <v>25230</v>
      </c>
      <c r="D44" s="176"/>
      <c r="E44" s="313"/>
      <c r="F44" s="150">
        <v>25230</v>
      </c>
    </row>
    <row r="45" spans="1:6">
      <c r="A45" s="167"/>
      <c r="B45" s="167" t="s">
        <v>365</v>
      </c>
      <c r="C45" s="313">
        <v>37500</v>
      </c>
      <c r="D45" s="176"/>
      <c r="E45" s="313"/>
      <c r="F45" s="150">
        <v>37500</v>
      </c>
    </row>
    <row r="46" spans="1:6">
      <c r="A46" s="167"/>
      <c r="B46" s="167" t="s">
        <v>366</v>
      </c>
      <c r="C46" s="313">
        <v>12100</v>
      </c>
      <c r="D46" s="176"/>
      <c r="E46" s="313"/>
      <c r="F46" s="150">
        <v>12100</v>
      </c>
    </row>
    <row r="47" spans="1:6">
      <c r="A47" s="167"/>
      <c r="B47" s="167" t="s">
        <v>367</v>
      </c>
      <c r="C47" s="313">
        <v>19000</v>
      </c>
      <c r="D47" s="176"/>
      <c r="E47" s="313"/>
      <c r="F47" s="150">
        <v>19000</v>
      </c>
    </row>
    <row r="48" spans="1:6">
      <c r="A48" s="167"/>
      <c r="B48" s="167" t="s">
        <v>368</v>
      </c>
      <c r="C48" s="313">
        <v>2750</v>
      </c>
      <c r="D48" s="176"/>
      <c r="E48" s="313"/>
      <c r="F48" s="150">
        <v>2750</v>
      </c>
    </row>
    <row r="49" spans="1:6">
      <c r="A49" s="167"/>
      <c r="B49" s="167" t="s">
        <v>369</v>
      </c>
      <c r="C49" s="313">
        <v>15000</v>
      </c>
      <c r="D49" s="176"/>
      <c r="E49" s="313"/>
      <c r="F49" s="150">
        <v>15000</v>
      </c>
    </row>
    <row r="50" spans="1:6">
      <c r="A50" s="167"/>
      <c r="B50" s="167" t="s">
        <v>370</v>
      </c>
      <c r="C50" s="313">
        <v>1650</v>
      </c>
      <c r="D50" s="176"/>
      <c r="E50" s="313"/>
      <c r="F50" s="150">
        <v>1650</v>
      </c>
    </row>
    <row r="51" spans="1:6">
      <c r="A51" s="167"/>
      <c r="B51" s="167" t="s">
        <v>371</v>
      </c>
      <c r="C51" s="313">
        <v>250</v>
      </c>
      <c r="D51" s="176"/>
      <c r="E51" s="313"/>
      <c r="F51" s="150">
        <v>250</v>
      </c>
    </row>
    <row r="52" spans="1:6">
      <c r="A52" s="167"/>
      <c r="B52" s="167" t="s">
        <v>372</v>
      </c>
      <c r="C52" s="313">
        <v>700</v>
      </c>
      <c r="D52" s="176"/>
      <c r="E52" s="313"/>
      <c r="F52" s="150">
        <v>700</v>
      </c>
    </row>
    <row r="53" spans="1:6">
      <c r="A53" s="167"/>
      <c r="B53" s="167" t="s">
        <v>380</v>
      </c>
      <c r="C53" s="313">
        <v>1300</v>
      </c>
      <c r="D53" s="176"/>
      <c r="E53" s="313"/>
      <c r="F53" s="150">
        <v>1300</v>
      </c>
    </row>
    <row r="54" spans="1:6">
      <c r="A54" s="167"/>
      <c r="B54" s="167" t="s">
        <v>375</v>
      </c>
      <c r="C54" s="313">
        <v>21269.26</v>
      </c>
      <c r="D54" s="176"/>
      <c r="E54" s="313"/>
      <c r="F54" s="150">
        <v>21269.26</v>
      </c>
    </row>
    <row r="55" spans="1:6">
      <c r="A55" s="167"/>
      <c r="B55" s="167" t="s">
        <v>376</v>
      </c>
      <c r="C55" s="313">
        <v>48899.94</v>
      </c>
      <c r="D55" s="176"/>
      <c r="E55" s="313"/>
      <c r="F55" s="150">
        <v>48899.94</v>
      </c>
    </row>
    <row r="56" spans="1:6">
      <c r="A56" s="167"/>
      <c r="B56" s="167" t="s">
        <v>377</v>
      </c>
      <c r="C56" s="313">
        <v>6343.5</v>
      </c>
      <c r="D56" s="176"/>
      <c r="E56" s="313"/>
      <c r="F56" s="150">
        <v>6343.5</v>
      </c>
    </row>
    <row r="57" spans="1:6">
      <c r="A57" s="167"/>
      <c r="B57" s="167" t="s">
        <v>378</v>
      </c>
      <c r="C57" s="313">
        <v>15000</v>
      </c>
      <c r="D57" s="176"/>
      <c r="E57" s="313"/>
      <c r="F57" s="150">
        <v>15000</v>
      </c>
    </row>
    <row r="58" spans="1:6">
      <c r="A58" s="167"/>
      <c r="B58" s="167" t="s">
        <v>387</v>
      </c>
      <c r="C58" s="313">
        <v>62006.98</v>
      </c>
      <c r="D58" s="176"/>
      <c r="E58" s="313"/>
      <c r="F58" s="150">
        <v>62006.98</v>
      </c>
    </row>
    <row r="59" spans="1:6">
      <c r="A59" s="167"/>
      <c r="B59" s="167" t="s">
        <v>388</v>
      </c>
      <c r="C59" s="313">
        <v>12371.05</v>
      </c>
      <c r="D59" s="176"/>
      <c r="E59" s="313"/>
      <c r="F59" s="150">
        <v>12371.05</v>
      </c>
    </row>
    <row r="60" spans="1:6">
      <c r="A60" s="167"/>
      <c r="B60" s="167" t="s">
        <v>389</v>
      </c>
      <c r="C60" s="313">
        <v>15875.64</v>
      </c>
      <c r="D60" s="176"/>
      <c r="E60" s="313"/>
      <c r="F60" s="150">
        <v>15875.64</v>
      </c>
    </row>
    <row r="61" spans="1:6">
      <c r="A61" s="167"/>
      <c r="B61" s="167" t="s">
        <v>390</v>
      </c>
      <c r="C61" s="313">
        <v>28753.34</v>
      </c>
      <c r="D61" s="176"/>
      <c r="E61" s="313"/>
      <c r="F61" s="150">
        <v>28753.34</v>
      </c>
    </row>
    <row r="62" spans="1:6">
      <c r="A62" s="167"/>
      <c r="B62" s="167" t="s">
        <v>391</v>
      </c>
      <c r="C62" s="313">
        <v>735.65</v>
      </c>
      <c r="D62" s="176"/>
      <c r="E62" s="313"/>
      <c r="F62" s="150">
        <v>735.65</v>
      </c>
    </row>
    <row r="63" spans="1:6">
      <c r="A63" s="167"/>
      <c r="B63" s="167" t="s">
        <v>392</v>
      </c>
      <c r="C63" s="313">
        <v>7435.07</v>
      </c>
      <c r="D63" s="176"/>
      <c r="E63" s="313"/>
      <c r="F63" s="150">
        <v>7435.07</v>
      </c>
    </row>
    <row r="64" spans="1:6">
      <c r="A64" s="167"/>
      <c r="B64" s="167" t="s">
        <v>394</v>
      </c>
      <c r="C64" s="313">
        <v>107000</v>
      </c>
      <c r="D64" s="176"/>
      <c r="E64" s="313"/>
      <c r="F64" s="150">
        <v>107000</v>
      </c>
    </row>
    <row r="65" spans="1:6">
      <c r="A65" s="167"/>
      <c r="B65" s="167" t="s">
        <v>395</v>
      </c>
      <c r="C65" s="313">
        <v>18890.759999999998</v>
      </c>
      <c r="D65" s="176"/>
      <c r="E65" s="313"/>
      <c r="F65" s="150">
        <v>18890.759999999998</v>
      </c>
    </row>
    <row r="66" spans="1:6">
      <c r="A66" s="167"/>
      <c r="B66" s="167" t="s">
        <v>396</v>
      </c>
      <c r="C66" s="313">
        <v>3500</v>
      </c>
      <c r="D66" s="176"/>
      <c r="E66" s="313"/>
      <c r="F66" s="150">
        <v>3500</v>
      </c>
    </row>
    <row r="67" spans="1:6">
      <c r="A67" s="167"/>
      <c r="B67" s="167" t="s">
        <v>398</v>
      </c>
      <c r="C67" s="313">
        <v>2939690.42</v>
      </c>
      <c r="D67" s="176"/>
      <c r="E67" s="313"/>
      <c r="F67" s="150">
        <v>2939690.42</v>
      </c>
    </row>
    <row r="68" spans="1:6">
      <c r="A68" s="167"/>
      <c r="B68" s="167" t="s">
        <v>399</v>
      </c>
      <c r="C68" s="313">
        <v>2108049.39</v>
      </c>
      <c r="D68" s="176"/>
      <c r="E68" s="313"/>
      <c r="F68" s="150">
        <v>2108049.39</v>
      </c>
    </row>
    <row r="69" spans="1:6">
      <c r="A69" s="167"/>
      <c r="B69" s="167" t="s">
        <v>400</v>
      </c>
      <c r="C69" s="313"/>
      <c r="D69" s="176"/>
      <c r="E69" s="313">
        <v>1122965.55</v>
      </c>
      <c r="F69" s="150">
        <v>-1122965.55</v>
      </c>
    </row>
    <row r="70" spans="1:6">
      <c r="A70" s="167"/>
      <c r="B70" s="167" t="s">
        <v>401</v>
      </c>
      <c r="C70" s="313">
        <v>726319.74</v>
      </c>
      <c r="D70" s="176"/>
      <c r="E70" s="313"/>
      <c r="F70" s="150">
        <v>726319.74</v>
      </c>
    </row>
    <row r="71" spans="1:6">
      <c r="A71" s="167"/>
      <c r="B71" s="167" t="s">
        <v>402</v>
      </c>
      <c r="C71" s="313"/>
      <c r="D71" s="176"/>
      <c r="E71" s="313">
        <v>144525.29</v>
      </c>
      <c r="F71" s="150">
        <v>-144525.29</v>
      </c>
    </row>
    <row r="72" spans="1:6">
      <c r="A72" s="167"/>
      <c r="B72" s="167" t="s">
        <v>403</v>
      </c>
      <c r="C72" s="313">
        <v>1001768.31</v>
      </c>
      <c r="D72" s="176"/>
      <c r="E72" s="313"/>
      <c r="F72" s="150">
        <v>1001768.31</v>
      </c>
    </row>
    <row r="73" spans="1:6">
      <c r="A73" s="167"/>
      <c r="B73" s="167" t="s">
        <v>404</v>
      </c>
      <c r="C73" s="313"/>
      <c r="D73" s="176"/>
      <c r="E73" s="313">
        <v>652852.79</v>
      </c>
      <c r="F73" s="150">
        <v>-652852.79</v>
      </c>
    </row>
    <row r="74" spans="1:6">
      <c r="A74" s="167"/>
      <c r="B74" s="167" t="s">
        <v>405</v>
      </c>
      <c r="C74" s="313">
        <v>497541.32</v>
      </c>
      <c r="D74" s="176"/>
      <c r="E74" s="313"/>
      <c r="F74" s="150">
        <v>497541.32</v>
      </c>
    </row>
    <row r="75" spans="1:6">
      <c r="A75" s="167"/>
      <c r="B75" s="167" t="s">
        <v>406</v>
      </c>
      <c r="C75" s="313"/>
      <c r="D75" s="176"/>
      <c r="E75" s="313">
        <v>229338.65</v>
      </c>
      <c r="F75" s="150">
        <v>-229338.65</v>
      </c>
    </row>
    <row r="76" spans="1:6">
      <c r="A76" s="167"/>
      <c r="B76" s="167" t="s">
        <v>407</v>
      </c>
      <c r="C76" s="313">
        <v>275829.24</v>
      </c>
      <c r="D76" s="176"/>
      <c r="E76" s="313"/>
      <c r="F76" s="150">
        <v>275829.24</v>
      </c>
    </row>
    <row r="77" spans="1:6">
      <c r="A77" s="167"/>
      <c r="B77" s="167" t="s">
        <v>408</v>
      </c>
      <c r="C77" s="313"/>
      <c r="D77" s="176"/>
      <c r="E77" s="313">
        <v>224324.86</v>
      </c>
      <c r="F77" s="150">
        <v>-224324.86</v>
      </c>
    </row>
    <row r="78" spans="1:6">
      <c r="A78" s="167"/>
      <c r="B78" s="167" t="s">
        <v>409</v>
      </c>
      <c r="C78" s="313">
        <v>161670.16</v>
      </c>
      <c r="D78" s="176"/>
      <c r="E78" s="313"/>
      <c r="F78" s="150">
        <v>161670.16</v>
      </c>
    </row>
    <row r="79" spans="1:6">
      <c r="A79" s="167"/>
      <c r="B79" s="167" t="s">
        <v>410</v>
      </c>
      <c r="C79" s="313"/>
      <c r="D79" s="176"/>
      <c r="E79" s="313">
        <v>28726.59</v>
      </c>
      <c r="F79" s="150">
        <v>-28726.59</v>
      </c>
    </row>
    <row r="80" spans="1:6">
      <c r="A80" s="167"/>
      <c r="B80" s="167" t="s">
        <v>413</v>
      </c>
      <c r="C80" s="313"/>
      <c r="D80" s="176"/>
      <c r="E80" s="313">
        <v>41689.85</v>
      </c>
      <c r="F80" s="150">
        <v>-41689.85</v>
      </c>
    </row>
    <row r="81" spans="1:6">
      <c r="A81" s="167"/>
      <c r="B81" s="167" t="s">
        <v>416</v>
      </c>
      <c r="C81" s="313"/>
      <c r="D81" s="176"/>
      <c r="E81" s="313">
        <v>603.48</v>
      </c>
      <c r="F81" s="150">
        <v>-603.48</v>
      </c>
    </row>
    <row r="82" spans="1:6">
      <c r="A82" s="167"/>
      <c r="B82" s="167" t="s">
        <v>417</v>
      </c>
      <c r="C82" s="313"/>
      <c r="D82" s="176"/>
      <c r="E82" s="313">
        <v>53</v>
      </c>
      <c r="F82" s="150">
        <v>-53</v>
      </c>
    </row>
    <row r="83" spans="1:6">
      <c r="A83" s="167"/>
      <c r="B83" s="167" t="s">
        <v>418</v>
      </c>
      <c r="C83" s="313"/>
      <c r="D83" s="176"/>
      <c r="E83" s="313">
        <v>3580.94</v>
      </c>
      <c r="F83" s="150">
        <v>-3580.94</v>
      </c>
    </row>
    <row r="84" spans="1:6">
      <c r="A84" s="167"/>
      <c r="B84" s="167" t="s">
        <v>419</v>
      </c>
      <c r="C84" s="313"/>
      <c r="D84" s="176"/>
      <c r="E84" s="313">
        <v>9657.59</v>
      </c>
      <c r="F84" s="150">
        <v>-9657.59</v>
      </c>
    </row>
    <row r="85" spans="1:6">
      <c r="A85" s="167"/>
      <c r="B85" s="167" t="s">
        <v>420</v>
      </c>
      <c r="C85" s="313"/>
      <c r="D85" s="176"/>
      <c r="E85" s="313">
        <v>3802.22</v>
      </c>
      <c r="F85" s="150">
        <v>-3802.22</v>
      </c>
    </row>
    <row r="86" spans="1:6">
      <c r="A86" s="167"/>
      <c r="B86" s="167" t="s">
        <v>421</v>
      </c>
      <c r="C86" s="313"/>
      <c r="D86" s="176"/>
      <c r="E86" s="313">
        <v>551.20000000000005</v>
      </c>
      <c r="F86" s="150">
        <v>-551.20000000000005</v>
      </c>
    </row>
    <row r="87" spans="1:6">
      <c r="A87" s="167"/>
      <c r="B87" s="167" t="s">
        <v>423</v>
      </c>
      <c r="C87" s="313"/>
      <c r="D87" s="176"/>
      <c r="E87" s="313">
        <v>8581.23</v>
      </c>
      <c r="F87" s="150">
        <v>-8581.23</v>
      </c>
    </row>
    <row r="88" spans="1:6">
      <c r="A88" s="167"/>
      <c r="B88" s="167" t="s">
        <v>425</v>
      </c>
      <c r="C88" s="313"/>
      <c r="D88" s="176"/>
      <c r="E88" s="313">
        <v>37270</v>
      </c>
      <c r="F88" s="150">
        <v>-37270</v>
      </c>
    </row>
    <row r="89" spans="1:6">
      <c r="A89" s="167"/>
      <c r="B89" s="167" t="s">
        <v>426</v>
      </c>
      <c r="C89" s="313"/>
      <c r="D89" s="176"/>
      <c r="E89" s="313">
        <v>31800</v>
      </c>
      <c r="F89" s="150">
        <v>-31800</v>
      </c>
    </row>
    <row r="90" spans="1:6">
      <c r="A90" s="167"/>
      <c r="B90" s="167" t="s">
        <v>427</v>
      </c>
      <c r="C90" s="313"/>
      <c r="D90" s="176"/>
      <c r="E90" s="313">
        <v>50879.1</v>
      </c>
      <c r="F90" s="150">
        <v>-50879.1</v>
      </c>
    </row>
    <row r="91" spans="1:6">
      <c r="A91" s="167"/>
      <c r="B91" s="167" t="s">
        <v>428</v>
      </c>
      <c r="C91" s="313"/>
      <c r="D91" s="176"/>
      <c r="E91" s="313">
        <v>1060</v>
      </c>
      <c r="F91" s="150">
        <v>-1060</v>
      </c>
    </row>
    <row r="92" spans="1:6">
      <c r="A92" s="167"/>
      <c r="B92" s="167" t="s">
        <v>429</v>
      </c>
      <c r="C92" s="313"/>
      <c r="D92" s="176"/>
      <c r="E92" s="313">
        <v>1000</v>
      </c>
      <c r="F92" s="150">
        <v>-1000</v>
      </c>
    </row>
    <row r="93" spans="1:6">
      <c r="A93" s="167"/>
      <c r="B93" s="167" t="s">
        <v>430</v>
      </c>
      <c r="C93" s="313"/>
      <c r="D93" s="176"/>
      <c r="E93" s="313">
        <v>381.9</v>
      </c>
      <c r="F93" s="150">
        <v>-381.9</v>
      </c>
    </row>
    <row r="94" spans="1:6">
      <c r="A94" s="167"/>
      <c r="B94" s="167" t="s">
        <v>431</v>
      </c>
      <c r="C94" s="313"/>
      <c r="D94" s="176"/>
      <c r="E94" s="313">
        <v>20445</v>
      </c>
      <c r="F94" s="150">
        <v>-20445</v>
      </c>
    </row>
    <row r="95" spans="1:6">
      <c r="A95" s="167"/>
      <c r="B95" s="167" t="s">
        <v>432</v>
      </c>
      <c r="C95" s="313"/>
      <c r="D95" s="176"/>
      <c r="E95" s="313">
        <v>494.06</v>
      </c>
      <c r="F95" s="150">
        <v>-494.06</v>
      </c>
    </row>
    <row r="96" spans="1:6">
      <c r="A96" s="167"/>
      <c r="B96" s="167" t="s">
        <v>433</v>
      </c>
      <c r="C96" s="313"/>
      <c r="D96" s="176"/>
      <c r="E96" s="313">
        <v>51500</v>
      </c>
      <c r="F96" s="150">
        <v>-51500</v>
      </c>
    </row>
    <row r="97" spans="1:6">
      <c r="A97" s="167"/>
      <c r="B97" s="167" t="s">
        <v>434</v>
      </c>
      <c r="C97" s="313"/>
      <c r="D97" s="176"/>
      <c r="E97" s="313">
        <v>2989</v>
      </c>
      <c r="F97" s="150">
        <v>-2989</v>
      </c>
    </row>
    <row r="98" spans="1:6">
      <c r="A98" s="167"/>
      <c r="B98" s="167" t="s">
        <v>435</v>
      </c>
      <c r="C98" s="313"/>
      <c r="D98" s="176"/>
      <c r="E98" s="313">
        <v>2258.3000000000002</v>
      </c>
      <c r="F98" s="150">
        <v>-2258.3000000000002</v>
      </c>
    </row>
    <row r="99" spans="1:6">
      <c r="A99" s="167"/>
      <c r="B99" s="167" t="s">
        <v>437</v>
      </c>
      <c r="C99" s="313"/>
      <c r="D99" s="176"/>
      <c r="E99" s="313">
        <v>1140.48</v>
      </c>
      <c r="F99" s="150">
        <v>-1140.48</v>
      </c>
    </row>
    <row r="100" spans="1:6">
      <c r="A100" s="167"/>
      <c r="B100" s="167" t="s">
        <v>440</v>
      </c>
      <c r="C100" s="313"/>
      <c r="D100" s="176"/>
      <c r="E100" s="313">
        <v>43633</v>
      </c>
      <c r="F100" s="150">
        <v>-43633</v>
      </c>
    </row>
    <row r="101" spans="1:6">
      <c r="A101" s="167"/>
      <c r="B101" s="167" t="s">
        <v>441</v>
      </c>
      <c r="C101" s="313"/>
      <c r="D101" s="176"/>
      <c r="E101" s="313">
        <v>65508</v>
      </c>
      <c r="F101" s="150">
        <v>-65508</v>
      </c>
    </row>
    <row r="102" spans="1:6">
      <c r="A102" s="167"/>
      <c r="B102" s="167" t="s">
        <v>442</v>
      </c>
      <c r="C102" s="313"/>
      <c r="D102" s="176"/>
      <c r="E102" s="313">
        <v>2161.7800000000002</v>
      </c>
      <c r="F102" s="150">
        <v>-2161.7800000000002</v>
      </c>
    </row>
    <row r="103" spans="1:6">
      <c r="A103" s="167"/>
      <c r="B103" s="167" t="s">
        <v>443</v>
      </c>
      <c r="C103" s="313"/>
      <c r="D103" s="176"/>
      <c r="E103" s="313">
        <v>39460</v>
      </c>
      <c r="F103" s="150">
        <v>-39460</v>
      </c>
    </row>
    <row r="104" spans="1:6">
      <c r="A104" s="167"/>
      <c r="B104" s="167" t="s">
        <v>384</v>
      </c>
      <c r="C104" s="313">
        <v>2433.21</v>
      </c>
      <c r="D104" s="176"/>
      <c r="E104" s="313"/>
      <c r="F104" s="150">
        <v>2433.21</v>
      </c>
    </row>
    <row r="105" spans="1:6">
      <c r="A105" s="167"/>
      <c r="B105" s="167" t="s">
        <v>414</v>
      </c>
      <c r="C105" s="313"/>
      <c r="D105" s="176"/>
      <c r="E105" s="313">
        <v>15123.77</v>
      </c>
      <c r="F105" s="150">
        <v>-15123.77</v>
      </c>
    </row>
    <row r="106" spans="1:6">
      <c r="A106" s="167"/>
      <c r="B106" s="167" t="s">
        <v>415</v>
      </c>
      <c r="C106" s="313"/>
      <c r="D106" s="176"/>
      <c r="E106" s="313">
        <v>9690</v>
      </c>
      <c r="F106" s="150">
        <v>-9690</v>
      </c>
    </row>
    <row r="107" spans="1:6">
      <c r="A107" s="167"/>
      <c r="B107" s="167" t="s">
        <v>578</v>
      </c>
      <c r="C107" s="313">
        <v>375</v>
      </c>
      <c r="D107" s="176"/>
      <c r="E107" s="313"/>
      <c r="F107" s="150">
        <v>375</v>
      </c>
    </row>
    <row r="108" spans="1:6">
      <c r="A108" s="167"/>
      <c r="B108" s="167" t="s">
        <v>579</v>
      </c>
      <c r="C108" s="313"/>
      <c r="D108" s="176"/>
      <c r="E108" s="313">
        <v>375</v>
      </c>
      <c r="F108" s="150">
        <v>-375</v>
      </c>
    </row>
    <row r="109" spans="1:6">
      <c r="A109" s="167"/>
      <c r="B109" s="167" t="s">
        <v>447</v>
      </c>
      <c r="C109" s="313"/>
      <c r="D109" s="176"/>
      <c r="E109" s="313">
        <v>787167.09</v>
      </c>
      <c r="F109" s="150">
        <v>-787167.09</v>
      </c>
    </row>
    <row r="110" spans="1:6">
      <c r="A110" s="167"/>
      <c r="B110" s="167" t="s">
        <v>448</v>
      </c>
      <c r="C110" s="313"/>
      <c r="D110" s="176"/>
      <c r="E110" s="313">
        <v>144738.85</v>
      </c>
      <c r="F110" s="150">
        <v>-144738.85</v>
      </c>
    </row>
    <row r="111" spans="1:6">
      <c r="A111" s="167"/>
      <c r="B111" s="167" t="s">
        <v>449</v>
      </c>
      <c r="C111" s="313"/>
      <c r="D111" s="176"/>
      <c r="E111" s="313">
        <v>136154.60999999999</v>
      </c>
      <c r="F111" s="150">
        <v>-136154.60999999999</v>
      </c>
    </row>
    <row r="112" spans="1:6">
      <c r="A112" s="167"/>
      <c r="B112" s="167" t="s">
        <v>450</v>
      </c>
      <c r="C112" s="313"/>
      <c r="D112" s="176"/>
      <c r="E112" s="313">
        <v>18937.86</v>
      </c>
      <c r="F112" s="150">
        <v>-18937.86</v>
      </c>
    </row>
    <row r="113" spans="1:6">
      <c r="A113" s="167"/>
      <c r="B113" s="167" t="s">
        <v>451</v>
      </c>
      <c r="C113" s="313"/>
      <c r="D113" s="176"/>
      <c r="E113" s="313">
        <v>369788.36</v>
      </c>
      <c r="F113" s="150">
        <v>-369788.36</v>
      </c>
    </row>
    <row r="114" spans="1:6">
      <c r="A114" s="167"/>
      <c r="B114" s="167" t="s">
        <v>452</v>
      </c>
      <c r="C114" s="313"/>
      <c r="D114" s="176"/>
      <c r="E114" s="313">
        <v>439913.78</v>
      </c>
      <c r="F114" s="150">
        <v>-439913.78</v>
      </c>
    </row>
    <row r="115" spans="1:6">
      <c r="A115" s="167"/>
      <c r="B115" s="167" t="s">
        <v>453</v>
      </c>
      <c r="C115" s="313"/>
      <c r="D115" s="176"/>
      <c r="E115" s="313">
        <v>1244801.1200000001</v>
      </c>
      <c r="F115" s="150">
        <v>-1244801.1200000001</v>
      </c>
    </row>
    <row r="116" spans="1:6">
      <c r="A116" s="167"/>
      <c r="B116" s="167" t="s">
        <v>454</v>
      </c>
      <c r="C116" s="313"/>
      <c r="D116" s="176"/>
      <c r="E116" s="313">
        <v>75043.06</v>
      </c>
      <c r="F116" s="150">
        <v>-75043.06</v>
      </c>
    </row>
    <row r="117" spans="1:6">
      <c r="A117" s="167"/>
      <c r="B117" s="167" t="s">
        <v>385</v>
      </c>
      <c r="C117" s="313">
        <v>313292.05</v>
      </c>
      <c r="D117" s="176"/>
      <c r="E117" s="313"/>
      <c r="F117" s="150">
        <v>313292.05</v>
      </c>
    </row>
    <row r="118" spans="1:6">
      <c r="A118" s="167"/>
      <c r="B118" s="167" t="s">
        <v>455</v>
      </c>
      <c r="C118" s="313"/>
      <c r="D118" s="176"/>
      <c r="E118" s="313">
        <v>168772.75</v>
      </c>
      <c r="F118" s="150">
        <v>-168772.75</v>
      </c>
    </row>
    <row r="119" spans="1:6">
      <c r="A119" s="167"/>
      <c r="B119" s="167" t="s">
        <v>457</v>
      </c>
      <c r="C119" s="313"/>
      <c r="D119" s="176"/>
      <c r="E119" s="313">
        <v>75000</v>
      </c>
      <c r="F119" s="150">
        <v>-75000</v>
      </c>
    </row>
    <row r="120" spans="1:6">
      <c r="A120" s="167"/>
      <c r="B120" s="167" t="s">
        <v>458</v>
      </c>
      <c r="C120" s="313"/>
      <c r="D120" s="176"/>
      <c r="E120" s="313">
        <v>11089.56</v>
      </c>
      <c r="F120" s="150">
        <v>-11089.56</v>
      </c>
    </row>
    <row r="121" spans="1:6">
      <c r="A121" s="167"/>
      <c r="B121" s="167" t="s">
        <v>460</v>
      </c>
      <c r="C121" s="313"/>
      <c r="D121" s="176"/>
      <c r="E121" s="313">
        <v>222820.56</v>
      </c>
      <c r="F121" s="150">
        <v>-222820.56</v>
      </c>
    </row>
    <row r="122" spans="1:6">
      <c r="A122" s="167"/>
      <c r="B122" s="167" t="s">
        <v>459</v>
      </c>
      <c r="C122" s="313"/>
      <c r="D122" s="176"/>
      <c r="E122" s="313">
        <v>1878896.39</v>
      </c>
      <c r="F122" s="150">
        <v>-1878896.39</v>
      </c>
    </row>
    <row r="123" spans="1:6">
      <c r="A123" s="167"/>
      <c r="B123" s="167" t="s">
        <v>461</v>
      </c>
      <c r="C123" s="313"/>
      <c r="D123" s="176"/>
      <c r="E123" s="313">
        <v>21030</v>
      </c>
      <c r="F123" s="150">
        <v>-21030</v>
      </c>
    </row>
    <row r="124" spans="1:6">
      <c r="A124" s="167"/>
      <c r="B124" s="167" t="s">
        <v>462</v>
      </c>
      <c r="C124" s="313"/>
      <c r="D124" s="176"/>
      <c r="E124" s="313">
        <v>80024</v>
      </c>
      <c r="F124" s="150">
        <v>-80024</v>
      </c>
    </row>
    <row r="125" spans="1:6">
      <c r="A125" s="167"/>
      <c r="B125" s="167" t="s">
        <v>463</v>
      </c>
      <c r="C125" s="313"/>
      <c r="D125" s="176"/>
      <c r="E125" s="313">
        <v>118634.46</v>
      </c>
      <c r="F125" s="150">
        <v>-118634.46</v>
      </c>
    </row>
    <row r="126" spans="1:6">
      <c r="A126" s="167"/>
      <c r="B126" s="167" t="s">
        <v>464</v>
      </c>
      <c r="C126" s="313"/>
      <c r="D126" s="176"/>
      <c r="E126" s="313">
        <v>11770720.210000001</v>
      </c>
      <c r="F126" s="150">
        <v>-11770720.210000001</v>
      </c>
    </row>
    <row r="127" spans="1:6">
      <c r="A127" s="167"/>
      <c r="B127" s="167" t="s">
        <v>465</v>
      </c>
      <c r="C127" s="313"/>
      <c r="D127" s="176"/>
      <c r="E127" s="313">
        <v>605603.19999999995</v>
      </c>
      <c r="F127" s="150">
        <v>-605603.19999999995</v>
      </c>
    </row>
    <row r="128" spans="1:6">
      <c r="A128" s="167"/>
      <c r="B128" s="167" t="s">
        <v>466</v>
      </c>
      <c r="C128" s="313"/>
      <c r="D128" s="176"/>
      <c r="E128" s="313">
        <v>2732024.44</v>
      </c>
      <c r="F128" s="150">
        <v>-2732024.44</v>
      </c>
    </row>
    <row r="129" spans="1:6">
      <c r="A129" s="167"/>
      <c r="B129" s="167" t="s">
        <v>467</v>
      </c>
      <c r="C129" s="313"/>
      <c r="D129" s="176"/>
      <c r="E129" s="313">
        <v>418077.52</v>
      </c>
      <c r="F129" s="150">
        <v>-418077.52</v>
      </c>
    </row>
    <row r="130" spans="1:6">
      <c r="A130" s="167"/>
      <c r="B130" s="167" t="s">
        <v>468</v>
      </c>
      <c r="C130" s="313"/>
      <c r="D130" s="176"/>
      <c r="E130" s="313">
        <v>204015.39</v>
      </c>
      <c r="F130" s="150">
        <v>-204015.39</v>
      </c>
    </row>
    <row r="131" spans="1:6">
      <c r="A131" s="167"/>
      <c r="B131" s="167" t="s">
        <v>469</v>
      </c>
      <c r="C131" s="313"/>
      <c r="D131" s="176"/>
      <c r="E131" s="313">
        <v>267868.26</v>
      </c>
      <c r="F131" s="150">
        <v>-267868.26</v>
      </c>
    </row>
    <row r="132" spans="1:6">
      <c r="A132" s="167"/>
      <c r="B132" s="167" t="s">
        <v>470</v>
      </c>
      <c r="C132" s="313"/>
      <c r="D132" s="176"/>
      <c r="E132" s="313">
        <v>4201218.9000000004</v>
      </c>
      <c r="F132" s="150">
        <v>-4201218.9000000004</v>
      </c>
    </row>
    <row r="133" spans="1:6">
      <c r="A133" s="167"/>
      <c r="B133" s="167" t="s">
        <v>471</v>
      </c>
      <c r="C133" s="313"/>
      <c r="D133" s="176"/>
      <c r="E133" s="313">
        <v>573679.48</v>
      </c>
      <c r="F133" s="150">
        <v>-573679.48</v>
      </c>
    </row>
    <row r="134" spans="1:6">
      <c r="A134" s="167"/>
      <c r="B134" s="167" t="s">
        <v>472</v>
      </c>
      <c r="C134" s="313"/>
      <c r="D134" s="176"/>
      <c r="E134" s="313">
        <v>313674.71999999997</v>
      </c>
      <c r="F134" s="150">
        <v>-313674.71999999997</v>
      </c>
    </row>
    <row r="135" spans="1:6">
      <c r="A135" s="167"/>
      <c r="B135" s="167" t="s">
        <v>473</v>
      </c>
      <c r="C135" s="313"/>
      <c r="D135" s="176"/>
      <c r="E135" s="313">
        <v>1176645.24</v>
      </c>
      <c r="F135" s="150">
        <v>-1176645.24</v>
      </c>
    </row>
    <row r="136" spans="1:6">
      <c r="A136" s="167"/>
      <c r="B136" s="167" t="s">
        <v>474</v>
      </c>
      <c r="C136" s="313"/>
      <c r="D136" s="176"/>
      <c r="E136" s="313">
        <v>12056.94</v>
      </c>
      <c r="F136" s="150">
        <v>-12056.94</v>
      </c>
    </row>
    <row r="137" spans="1:6">
      <c r="A137" s="167"/>
      <c r="B137" s="167" t="s">
        <v>476</v>
      </c>
      <c r="C137" s="313"/>
      <c r="D137" s="176"/>
      <c r="E137" s="313">
        <v>115560.77</v>
      </c>
      <c r="F137" s="150">
        <v>-115560.77</v>
      </c>
    </row>
    <row r="138" spans="1:6">
      <c r="A138" s="167"/>
      <c r="B138" s="167" t="s">
        <v>477</v>
      </c>
      <c r="C138" s="313"/>
      <c r="D138" s="176"/>
      <c r="E138" s="313">
        <v>45688.05</v>
      </c>
      <c r="F138" s="150">
        <v>-45688.05</v>
      </c>
    </row>
    <row r="139" spans="1:6">
      <c r="A139" s="167"/>
      <c r="B139" s="167" t="s">
        <v>478</v>
      </c>
      <c r="C139" s="313"/>
      <c r="D139" s="176"/>
      <c r="E139" s="313">
        <v>4885.6499999999996</v>
      </c>
      <c r="F139" s="150">
        <v>-4885.6499999999996</v>
      </c>
    </row>
    <row r="140" spans="1:6">
      <c r="A140" s="167"/>
      <c r="B140" s="167" t="s">
        <v>479</v>
      </c>
      <c r="C140" s="313"/>
      <c r="D140" s="176"/>
      <c r="E140" s="313">
        <v>1500</v>
      </c>
      <c r="F140" s="150">
        <v>-1500</v>
      </c>
    </row>
    <row r="141" spans="1:6">
      <c r="A141" s="167"/>
      <c r="B141" s="167" t="s">
        <v>480</v>
      </c>
      <c r="C141" s="313"/>
      <c r="D141" s="176"/>
      <c r="E141" s="313">
        <v>594545.5</v>
      </c>
      <c r="F141" s="150">
        <v>-594545.5</v>
      </c>
    </row>
    <row r="142" spans="1:6">
      <c r="A142" s="167"/>
      <c r="B142" s="167" t="s">
        <v>481</v>
      </c>
      <c r="C142" s="313"/>
      <c r="D142" s="176"/>
      <c r="E142" s="313">
        <v>21890</v>
      </c>
      <c r="F142" s="150">
        <v>-21890</v>
      </c>
    </row>
    <row r="143" spans="1:6">
      <c r="A143" s="167"/>
      <c r="B143" s="167" t="s">
        <v>482</v>
      </c>
      <c r="C143" s="313"/>
      <c r="D143" s="176"/>
      <c r="E143" s="313">
        <v>2950</v>
      </c>
      <c r="F143" s="150">
        <v>-2950</v>
      </c>
    </row>
    <row r="144" spans="1:6">
      <c r="A144" s="167"/>
      <c r="B144" s="167" t="s">
        <v>483</v>
      </c>
      <c r="C144" s="313"/>
      <c r="D144" s="176"/>
      <c r="E144" s="313">
        <v>14103.29</v>
      </c>
      <c r="F144" s="150">
        <v>-14103.29</v>
      </c>
    </row>
    <row r="145" spans="1:6">
      <c r="A145" s="167"/>
      <c r="B145" s="167" t="s">
        <v>484</v>
      </c>
      <c r="C145" s="313"/>
      <c r="D145" s="176"/>
      <c r="E145" s="313">
        <v>22.65</v>
      </c>
      <c r="F145" s="150">
        <v>-22.65</v>
      </c>
    </row>
    <row r="146" spans="1:6">
      <c r="A146" s="167"/>
      <c r="B146" s="167" t="s">
        <v>485</v>
      </c>
      <c r="C146" s="313"/>
      <c r="D146" s="176"/>
      <c r="E146" s="313">
        <v>40555.949999999997</v>
      </c>
      <c r="F146" s="150">
        <v>-40555.949999999997</v>
      </c>
    </row>
    <row r="147" spans="1:6">
      <c r="A147" s="167"/>
      <c r="B147" s="167" t="s">
        <v>486</v>
      </c>
      <c r="C147" s="313"/>
      <c r="D147" s="176"/>
      <c r="E147" s="313">
        <v>92588.47</v>
      </c>
      <c r="F147" s="150">
        <v>-92588.47</v>
      </c>
    </row>
    <row r="148" spans="1:6">
      <c r="A148" s="167"/>
      <c r="B148" s="167" t="s">
        <v>487</v>
      </c>
      <c r="C148" s="313"/>
      <c r="D148" s="176"/>
      <c r="E148" s="313">
        <v>28900</v>
      </c>
      <c r="F148" s="150">
        <v>-28900</v>
      </c>
    </row>
    <row r="149" spans="1:6">
      <c r="A149" s="167"/>
      <c r="B149" s="167" t="s">
        <v>488</v>
      </c>
      <c r="C149" s="313"/>
      <c r="D149" s="176"/>
      <c r="E149" s="313">
        <v>194761.82</v>
      </c>
      <c r="F149" s="150">
        <v>-194761.82</v>
      </c>
    </row>
    <row r="150" spans="1:6">
      <c r="A150" s="167"/>
      <c r="B150" s="167" t="s">
        <v>489</v>
      </c>
      <c r="C150" s="313"/>
      <c r="D150" s="176"/>
      <c r="E150" s="313">
        <v>45698.12</v>
      </c>
      <c r="F150" s="150">
        <v>-45698.12</v>
      </c>
    </row>
    <row r="151" spans="1:6">
      <c r="A151" s="167"/>
      <c r="B151" s="167" t="s">
        <v>490</v>
      </c>
      <c r="C151" s="313"/>
      <c r="D151" s="176"/>
      <c r="E151" s="313">
        <v>116964.25</v>
      </c>
      <c r="F151" s="150">
        <v>-116964.25</v>
      </c>
    </row>
    <row r="152" spans="1:6">
      <c r="A152" s="167"/>
      <c r="B152" s="167" t="s">
        <v>498</v>
      </c>
      <c r="C152" s="313">
        <v>37270</v>
      </c>
      <c r="D152" s="176"/>
      <c r="E152" s="313"/>
      <c r="F152" s="150">
        <v>37270</v>
      </c>
    </row>
    <row r="153" spans="1:6">
      <c r="A153" s="167"/>
      <c r="B153" s="167" t="s">
        <v>499</v>
      </c>
      <c r="C153" s="313">
        <v>39460</v>
      </c>
      <c r="D153" s="176"/>
      <c r="E153" s="313"/>
      <c r="F153" s="150">
        <v>39460</v>
      </c>
    </row>
    <row r="154" spans="1:6">
      <c r="A154" s="167"/>
      <c r="B154" s="167" t="s">
        <v>500</v>
      </c>
      <c r="C154" s="313">
        <v>42252.26</v>
      </c>
      <c r="D154" s="176"/>
      <c r="E154" s="313"/>
      <c r="F154" s="150">
        <v>42252.26</v>
      </c>
    </row>
    <row r="155" spans="1:6">
      <c r="A155" s="167"/>
      <c r="B155" s="167" t="s">
        <v>493</v>
      </c>
      <c r="C155" s="313">
        <v>7167612.75</v>
      </c>
      <c r="D155" s="176"/>
      <c r="E155" s="313"/>
      <c r="F155" s="150">
        <v>7167612.75</v>
      </c>
    </row>
    <row r="156" spans="1:6">
      <c r="A156" s="167"/>
      <c r="B156" s="167" t="s">
        <v>494</v>
      </c>
      <c r="C156" s="313">
        <v>420772.67</v>
      </c>
      <c r="D156" s="176"/>
      <c r="E156" s="313"/>
      <c r="F156" s="150">
        <v>420772.67</v>
      </c>
    </row>
    <row r="157" spans="1:6">
      <c r="A157" s="167"/>
      <c r="B157" s="167" t="s">
        <v>495</v>
      </c>
      <c r="C157" s="313">
        <v>525782.76</v>
      </c>
      <c r="D157" s="176"/>
      <c r="E157" s="313"/>
      <c r="F157" s="150">
        <v>525782.76</v>
      </c>
    </row>
    <row r="158" spans="1:6">
      <c r="A158" s="167"/>
      <c r="B158" s="167" t="s">
        <v>501</v>
      </c>
      <c r="C158" s="313">
        <v>661.51</v>
      </c>
      <c r="D158" s="176"/>
      <c r="E158" s="313"/>
      <c r="F158" s="150">
        <v>661.51</v>
      </c>
    </row>
    <row r="159" spans="1:6">
      <c r="A159" s="167"/>
      <c r="B159" s="167" t="s">
        <v>502</v>
      </c>
      <c r="C159" s="313">
        <v>560199.85</v>
      </c>
      <c r="D159" s="176"/>
      <c r="E159" s="313"/>
      <c r="F159" s="150">
        <v>560199.85</v>
      </c>
    </row>
    <row r="160" spans="1:6">
      <c r="A160" s="167"/>
      <c r="B160" s="167" t="s">
        <v>503</v>
      </c>
      <c r="C160" s="313">
        <v>9750.15</v>
      </c>
      <c r="D160" s="176"/>
      <c r="E160" s="313"/>
      <c r="F160" s="150">
        <v>9750.15</v>
      </c>
    </row>
    <row r="161" spans="1:6">
      <c r="A161" s="167"/>
      <c r="B161" s="167" t="s">
        <v>504</v>
      </c>
      <c r="C161" s="313">
        <v>2170.8000000000002</v>
      </c>
      <c r="D161" s="176"/>
      <c r="E161" s="313"/>
      <c r="F161" s="150">
        <v>2170.8000000000002</v>
      </c>
    </row>
    <row r="162" spans="1:6">
      <c r="A162" s="167"/>
      <c r="B162" s="167" t="s">
        <v>505</v>
      </c>
      <c r="C162" s="313">
        <v>5630590.5199999996</v>
      </c>
      <c r="D162" s="176"/>
      <c r="E162" s="313"/>
      <c r="F162" s="150">
        <v>5630590.5199999996</v>
      </c>
    </row>
    <row r="163" spans="1:6">
      <c r="A163" s="167"/>
      <c r="B163" s="167" t="s">
        <v>506</v>
      </c>
      <c r="C163" s="313">
        <v>160959.85999999999</v>
      </c>
      <c r="D163" s="176"/>
      <c r="E163" s="313"/>
      <c r="F163" s="150">
        <v>160959.85999999999</v>
      </c>
    </row>
    <row r="164" spans="1:6">
      <c r="A164" s="167"/>
      <c r="B164" s="167" t="s">
        <v>507</v>
      </c>
      <c r="C164" s="313">
        <v>833943.83</v>
      </c>
      <c r="D164" s="176"/>
      <c r="E164" s="313"/>
      <c r="F164" s="150">
        <v>833943.83</v>
      </c>
    </row>
    <row r="165" spans="1:6">
      <c r="A165" s="167"/>
      <c r="B165" s="167" t="s">
        <v>508</v>
      </c>
      <c r="C165" s="313">
        <v>9105</v>
      </c>
      <c r="D165" s="176"/>
      <c r="E165" s="313"/>
      <c r="F165" s="150">
        <v>9105</v>
      </c>
    </row>
    <row r="166" spans="1:6">
      <c r="A166" s="167"/>
      <c r="B166" s="167" t="s">
        <v>509</v>
      </c>
      <c r="C166" s="313">
        <v>28514.75</v>
      </c>
      <c r="D166" s="176"/>
      <c r="E166" s="313"/>
      <c r="F166" s="150">
        <v>28514.75</v>
      </c>
    </row>
    <row r="167" spans="1:6">
      <c r="A167" s="167"/>
      <c r="B167" s="167" t="s">
        <v>510</v>
      </c>
      <c r="C167" s="313">
        <v>28745.05</v>
      </c>
      <c r="D167" s="176"/>
      <c r="E167" s="313"/>
      <c r="F167" s="150">
        <v>28745.05</v>
      </c>
    </row>
    <row r="168" spans="1:6">
      <c r="A168" s="167"/>
      <c r="B168" s="167" t="s">
        <v>511</v>
      </c>
      <c r="C168" s="313">
        <v>27493.86</v>
      </c>
      <c r="D168" s="176"/>
      <c r="E168" s="313"/>
      <c r="F168" s="150">
        <v>27493.86</v>
      </c>
    </row>
    <row r="169" spans="1:6">
      <c r="A169" s="167"/>
      <c r="B169" s="167" t="s">
        <v>512</v>
      </c>
      <c r="C169" s="313">
        <v>200094.78</v>
      </c>
      <c r="D169" s="176"/>
      <c r="E169" s="313"/>
      <c r="F169" s="150">
        <v>200094.78</v>
      </c>
    </row>
    <row r="170" spans="1:6">
      <c r="A170" s="167"/>
      <c r="B170" s="167" t="s">
        <v>513</v>
      </c>
      <c r="C170" s="313">
        <v>38350</v>
      </c>
      <c r="D170" s="176"/>
      <c r="E170" s="313"/>
      <c r="F170" s="150">
        <v>38350</v>
      </c>
    </row>
    <row r="171" spans="1:6">
      <c r="A171" s="167"/>
      <c r="B171" s="167" t="s">
        <v>514</v>
      </c>
      <c r="C171" s="313">
        <v>10494</v>
      </c>
      <c r="D171" s="176"/>
      <c r="E171" s="313"/>
      <c r="F171" s="150">
        <v>10494</v>
      </c>
    </row>
    <row r="172" spans="1:6">
      <c r="A172" s="167"/>
      <c r="B172" s="167" t="s">
        <v>515</v>
      </c>
      <c r="C172" s="313">
        <v>317651.28000000003</v>
      </c>
      <c r="D172" s="176"/>
      <c r="E172" s="313"/>
      <c r="F172" s="150">
        <v>317651.28000000003</v>
      </c>
    </row>
    <row r="173" spans="1:6">
      <c r="A173" s="167"/>
      <c r="B173" s="167" t="s">
        <v>516</v>
      </c>
      <c r="C173" s="313">
        <v>37286.980000000003</v>
      </c>
      <c r="D173" s="176"/>
      <c r="E173" s="313"/>
      <c r="F173" s="150">
        <v>37286.980000000003</v>
      </c>
    </row>
    <row r="174" spans="1:6">
      <c r="A174" s="167"/>
      <c r="B174" s="167" t="s">
        <v>517</v>
      </c>
      <c r="C174" s="313">
        <v>28896</v>
      </c>
      <c r="D174" s="176"/>
      <c r="E174" s="313"/>
      <c r="F174" s="150">
        <v>28896</v>
      </c>
    </row>
    <row r="175" spans="1:6">
      <c r="A175" s="167"/>
      <c r="B175" s="167" t="s">
        <v>518</v>
      </c>
      <c r="C175" s="313">
        <v>646163</v>
      </c>
      <c r="D175" s="176"/>
      <c r="E175" s="313"/>
      <c r="F175" s="150">
        <v>646163</v>
      </c>
    </row>
    <row r="176" spans="1:6">
      <c r="A176" s="167"/>
      <c r="B176" s="167" t="s">
        <v>519</v>
      </c>
      <c r="C176" s="313">
        <v>26718.9</v>
      </c>
      <c r="D176" s="176"/>
      <c r="E176" s="313"/>
      <c r="F176" s="150">
        <v>26718.9</v>
      </c>
    </row>
    <row r="177" spans="1:6">
      <c r="A177" s="167"/>
      <c r="B177" s="167" t="s">
        <v>520</v>
      </c>
      <c r="C177" s="313">
        <v>96960.960000000006</v>
      </c>
      <c r="D177" s="176"/>
      <c r="E177" s="313"/>
      <c r="F177" s="150">
        <v>96960.960000000006</v>
      </c>
    </row>
    <row r="178" spans="1:6">
      <c r="A178" s="167"/>
      <c r="B178" s="167" t="s">
        <v>521</v>
      </c>
      <c r="C178" s="313">
        <v>197241.54</v>
      </c>
      <c r="D178" s="176"/>
      <c r="E178" s="313"/>
      <c r="F178" s="150">
        <v>197241.54</v>
      </c>
    </row>
    <row r="179" spans="1:6">
      <c r="A179" s="167"/>
      <c r="B179" s="167" t="s">
        <v>522</v>
      </c>
      <c r="C179" s="313">
        <v>22986.5</v>
      </c>
      <c r="D179" s="176"/>
      <c r="E179" s="313"/>
      <c r="F179" s="150">
        <v>22986.5</v>
      </c>
    </row>
    <row r="180" spans="1:6">
      <c r="A180" s="167"/>
      <c r="B180" s="167" t="s">
        <v>523</v>
      </c>
      <c r="C180" s="313">
        <v>1500000</v>
      </c>
      <c r="D180" s="176"/>
      <c r="E180" s="313"/>
      <c r="F180" s="150">
        <v>1500000</v>
      </c>
    </row>
    <row r="181" spans="1:6">
      <c r="A181" s="167"/>
      <c r="B181" s="167" t="s">
        <v>524</v>
      </c>
      <c r="C181" s="313">
        <v>7145</v>
      </c>
      <c r="D181" s="176"/>
      <c r="E181" s="313"/>
      <c r="F181" s="150">
        <v>7145</v>
      </c>
    </row>
    <row r="182" spans="1:6">
      <c r="A182" s="167"/>
      <c r="B182" s="167" t="s">
        <v>525</v>
      </c>
      <c r="C182" s="313">
        <v>6424.4</v>
      </c>
      <c r="D182" s="176"/>
      <c r="E182" s="313"/>
      <c r="F182" s="150">
        <v>6424.4</v>
      </c>
    </row>
    <row r="183" spans="1:6">
      <c r="A183" s="167"/>
      <c r="B183" s="167" t="s">
        <v>526</v>
      </c>
      <c r="C183" s="313">
        <v>168982.62</v>
      </c>
      <c r="D183" s="176"/>
      <c r="E183" s="313"/>
      <c r="F183" s="150">
        <v>168982.62</v>
      </c>
    </row>
    <row r="184" spans="1:6">
      <c r="A184" s="167"/>
      <c r="B184" s="167" t="s">
        <v>527</v>
      </c>
      <c r="C184" s="313">
        <v>9995.7999999999993</v>
      </c>
      <c r="D184" s="176"/>
      <c r="E184" s="313"/>
      <c r="F184" s="150">
        <v>9995.7999999999993</v>
      </c>
    </row>
    <row r="185" spans="1:6">
      <c r="A185" s="167"/>
      <c r="B185" s="167" t="s">
        <v>528</v>
      </c>
      <c r="C185" s="313">
        <v>7642.6</v>
      </c>
      <c r="D185" s="176"/>
      <c r="E185" s="313"/>
      <c r="F185" s="150">
        <v>7642.6</v>
      </c>
    </row>
    <row r="186" spans="1:6">
      <c r="A186" s="167"/>
      <c r="B186" s="167" t="s">
        <v>529</v>
      </c>
      <c r="C186" s="313">
        <v>18197.86</v>
      </c>
      <c r="D186" s="176"/>
      <c r="E186" s="313"/>
      <c r="F186" s="150">
        <v>18197.86</v>
      </c>
    </row>
    <row r="187" spans="1:6">
      <c r="A187" s="167"/>
      <c r="B187" s="167" t="s">
        <v>530</v>
      </c>
      <c r="C187" s="313">
        <v>47657.56</v>
      </c>
      <c r="D187" s="176"/>
      <c r="E187" s="313"/>
      <c r="F187" s="150">
        <v>47657.56</v>
      </c>
    </row>
    <row r="188" spans="1:6">
      <c r="A188" s="167"/>
      <c r="B188" s="167" t="s">
        <v>531</v>
      </c>
      <c r="C188" s="313">
        <v>591.12</v>
      </c>
      <c r="D188" s="176"/>
      <c r="E188" s="313"/>
      <c r="F188" s="150">
        <v>591.12</v>
      </c>
    </row>
    <row r="189" spans="1:6">
      <c r="A189" s="167"/>
      <c r="B189" s="167" t="s">
        <v>532</v>
      </c>
      <c r="C189" s="313">
        <v>305438.33</v>
      </c>
      <c r="D189" s="176"/>
      <c r="E189" s="313"/>
      <c r="F189" s="150">
        <v>305438.33</v>
      </c>
    </row>
    <row r="190" spans="1:6">
      <c r="A190" s="167"/>
      <c r="B190" s="167" t="s">
        <v>533</v>
      </c>
      <c r="C190" s="313">
        <v>218994.61</v>
      </c>
      <c r="D190" s="176"/>
      <c r="E190" s="313"/>
      <c r="F190" s="150">
        <v>218994.61</v>
      </c>
    </row>
    <row r="191" spans="1:6">
      <c r="A191" s="167"/>
      <c r="B191" s="167" t="s">
        <v>534</v>
      </c>
      <c r="C191" s="313">
        <v>33465.360000000001</v>
      </c>
      <c r="D191" s="176"/>
      <c r="E191" s="313"/>
      <c r="F191" s="150">
        <v>33465.360000000001</v>
      </c>
    </row>
    <row r="192" spans="1:6">
      <c r="A192" s="167"/>
      <c r="B192" s="167" t="s">
        <v>535</v>
      </c>
      <c r="C192" s="313">
        <v>111555.99</v>
      </c>
      <c r="D192" s="176"/>
      <c r="E192" s="313"/>
      <c r="F192" s="150">
        <v>111555.99</v>
      </c>
    </row>
    <row r="193" spans="1:6">
      <c r="A193" s="167"/>
      <c r="B193" s="167" t="s">
        <v>536</v>
      </c>
      <c r="C193" s="313">
        <v>17808</v>
      </c>
      <c r="D193" s="176"/>
      <c r="E193" s="313"/>
      <c r="F193" s="150">
        <v>17808</v>
      </c>
    </row>
    <row r="194" spans="1:6">
      <c r="A194" s="167"/>
      <c r="B194" s="167" t="s">
        <v>537</v>
      </c>
      <c r="C194" s="313">
        <v>1080</v>
      </c>
      <c r="D194" s="176"/>
      <c r="E194" s="313"/>
      <c r="F194" s="150">
        <v>1080</v>
      </c>
    </row>
    <row r="195" spans="1:6">
      <c r="A195" s="167"/>
      <c r="B195" s="167" t="s">
        <v>538</v>
      </c>
      <c r="C195" s="313">
        <v>15487.07</v>
      </c>
      <c r="D195" s="176"/>
      <c r="E195" s="313"/>
      <c r="F195" s="150">
        <v>15487.07</v>
      </c>
    </row>
    <row r="196" spans="1:6">
      <c r="A196" s="167"/>
      <c r="B196" s="167" t="s">
        <v>539</v>
      </c>
      <c r="C196" s="313">
        <v>46528.23</v>
      </c>
      <c r="D196" s="176"/>
      <c r="E196" s="313"/>
      <c r="F196" s="150">
        <v>46528.23</v>
      </c>
    </row>
    <row r="197" spans="1:6">
      <c r="A197" s="167"/>
      <c r="B197" s="167" t="s">
        <v>540</v>
      </c>
      <c r="C197" s="313">
        <v>1450</v>
      </c>
      <c r="D197" s="176"/>
      <c r="E197" s="313"/>
      <c r="F197" s="150">
        <v>1450</v>
      </c>
    </row>
    <row r="198" spans="1:6">
      <c r="A198" s="167"/>
      <c r="B198" s="167" t="s">
        <v>541</v>
      </c>
      <c r="C198" s="313">
        <v>124329.24</v>
      </c>
      <c r="D198" s="176"/>
      <c r="E198" s="313"/>
      <c r="F198" s="150">
        <v>124329.24</v>
      </c>
    </row>
    <row r="199" spans="1:6">
      <c r="A199" s="167"/>
      <c r="B199" s="167" t="s">
        <v>542</v>
      </c>
      <c r="C199" s="313">
        <v>520832</v>
      </c>
      <c r="D199" s="176"/>
      <c r="E199" s="313"/>
      <c r="F199" s="150">
        <v>520832</v>
      </c>
    </row>
    <row r="200" spans="1:6">
      <c r="A200" s="167"/>
      <c r="B200" s="167" t="s">
        <v>543</v>
      </c>
      <c r="C200" s="313">
        <v>287632.17</v>
      </c>
      <c r="D200" s="176"/>
      <c r="E200" s="313"/>
      <c r="F200" s="150">
        <v>287632.17</v>
      </c>
    </row>
    <row r="201" spans="1:6">
      <c r="A201" s="167"/>
      <c r="B201" s="167" t="s">
        <v>544</v>
      </c>
      <c r="C201" s="313">
        <v>103012</v>
      </c>
      <c r="D201" s="176"/>
      <c r="E201" s="313"/>
      <c r="F201" s="150">
        <v>103012</v>
      </c>
    </row>
    <row r="202" spans="1:6">
      <c r="A202" s="167"/>
      <c r="B202" s="167" t="s">
        <v>545</v>
      </c>
      <c r="C202" s="313">
        <v>9746</v>
      </c>
      <c r="D202" s="176"/>
      <c r="E202" s="313"/>
      <c r="F202" s="150">
        <v>9746</v>
      </c>
    </row>
    <row r="203" spans="1:6">
      <c r="A203" s="167"/>
      <c r="B203" s="167" t="s">
        <v>546</v>
      </c>
      <c r="C203" s="313">
        <v>87833</v>
      </c>
      <c r="D203" s="176"/>
      <c r="E203" s="313"/>
      <c r="F203" s="150">
        <v>87833</v>
      </c>
    </row>
    <row r="204" spans="1:6" ht="13.5" thickBot="1">
      <c r="A204" s="167"/>
      <c r="B204" s="167" t="s">
        <v>547</v>
      </c>
      <c r="C204" s="313">
        <v>72596</v>
      </c>
      <c r="D204" s="176"/>
      <c r="E204" s="313"/>
      <c r="F204" s="150">
        <v>72596</v>
      </c>
    </row>
    <row r="205" spans="1:6" s="178" customFormat="1" ht="15.95" customHeight="1" thickBot="1">
      <c r="A205" s="167" t="s">
        <v>580</v>
      </c>
      <c r="B205" s="167"/>
      <c r="C205" s="314">
        <v>32352271.789999999</v>
      </c>
      <c r="D205" s="167"/>
      <c r="E205" s="314">
        <v>32352271.329999998</v>
      </c>
      <c r="F205" s="315">
        <v>0.46000000840285793</v>
      </c>
    </row>
    <row r="206" spans="1:6" ht="13.5" thickTop="1"/>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41"/>
  <sheetViews>
    <sheetView workbookViewId="0">
      <selection activeCell="A3" sqref="A3"/>
    </sheetView>
  </sheetViews>
  <sheetFormatPr defaultRowHeight="12.75"/>
  <cols>
    <col min="1" max="1" width="9.140625" style="178" customWidth="1"/>
    <col min="2" max="2" width="36.5703125" style="178" bestFit="1" customWidth="1"/>
    <col min="3" max="3" width="10.85546875" bestFit="1" customWidth="1"/>
    <col min="4" max="4" width="9.140625" customWidth="1"/>
    <col min="5" max="5" width="10.85546875" bestFit="1" customWidth="1"/>
    <col min="6" max="6" width="12.28515625" bestFit="1" customWidth="1"/>
  </cols>
  <sheetData>
    <row r="1" spans="1:6" ht="13.5" thickBot="1">
      <c r="A1" s="167"/>
      <c r="B1" s="167"/>
      <c r="C1" s="168" t="s">
        <v>581</v>
      </c>
      <c r="D1" s="169"/>
      <c r="E1" s="170"/>
    </row>
    <row r="2" spans="1:6" s="174" customFormat="1" ht="14.25" thickTop="1" thickBot="1">
      <c r="A2" s="171"/>
      <c r="B2" s="171"/>
      <c r="C2" s="172" t="s">
        <v>550</v>
      </c>
      <c r="D2" s="173"/>
      <c r="E2" s="172" t="s">
        <v>551</v>
      </c>
    </row>
    <row r="3" spans="1:6" ht="13.5" thickTop="1">
      <c r="A3" s="167"/>
      <c r="B3" s="167" t="s">
        <v>319</v>
      </c>
      <c r="C3" s="175">
        <v>47542.31</v>
      </c>
      <c r="D3" s="176"/>
      <c r="E3" s="175"/>
      <c r="F3" s="179">
        <f>C3-E3</f>
        <v>47542.31</v>
      </c>
    </row>
    <row r="4" spans="1:6">
      <c r="A4" s="167"/>
      <c r="B4" s="167" t="s">
        <v>320</v>
      </c>
      <c r="C4" s="175">
        <v>189.09</v>
      </c>
      <c r="D4" s="176"/>
      <c r="E4" s="175"/>
      <c r="F4" s="179">
        <f t="shared" ref="F4:F67" si="0">C4-E4</f>
        <v>189.09</v>
      </c>
    </row>
    <row r="5" spans="1:6">
      <c r="A5" s="167"/>
      <c r="B5" s="167" t="s">
        <v>321</v>
      </c>
      <c r="C5" s="175">
        <v>2064.08</v>
      </c>
      <c r="D5" s="176"/>
      <c r="E5" s="175"/>
      <c r="F5" s="179">
        <f t="shared" si="0"/>
        <v>2064.08</v>
      </c>
    </row>
    <row r="6" spans="1:6">
      <c r="A6" s="167"/>
      <c r="B6" s="167" t="s">
        <v>322</v>
      </c>
      <c r="C6" s="175">
        <v>17149</v>
      </c>
      <c r="D6" s="176"/>
      <c r="E6" s="175"/>
      <c r="F6" s="179">
        <f t="shared" si="0"/>
        <v>17149</v>
      </c>
    </row>
    <row r="7" spans="1:6">
      <c r="A7" s="167"/>
      <c r="B7" s="167" t="s">
        <v>323</v>
      </c>
      <c r="C7" s="175">
        <v>12091.18</v>
      </c>
      <c r="D7" s="176"/>
      <c r="E7" s="175"/>
      <c r="F7" s="179">
        <f t="shared" si="0"/>
        <v>12091.18</v>
      </c>
    </row>
    <row r="8" spans="1:6">
      <c r="A8" s="167"/>
      <c r="B8" s="167" t="s">
        <v>324</v>
      </c>
      <c r="C8" s="175">
        <v>311.5</v>
      </c>
      <c r="D8" s="176"/>
      <c r="E8" s="175"/>
      <c r="F8" s="179">
        <f t="shared" si="0"/>
        <v>311.5</v>
      </c>
    </row>
    <row r="9" spans="1:6">
      <c r="A9" s="167"/>
      <c r="B9" s="184" t="s">
        <v>325</v>
      </c>
      <c r="C9" s="185">
        <v>495.91</v>
      </c>
      <c r="D9" s="186"/>
      <c r="E9" s="185"/>
      <c r="F9" s="187">
        <f t="shared" si="0"/>
        <v>495.91</v>
      </c>
    </row>
    <row r="10" spans="1:6">
      <c r="A10" s="167"/>
      <c r="B10" s="167" t="s">
        <v>328</v>
      </c>
      <c r="C10" s="175">
        <v>15866.25</v>
      </c>
      <c r="D10" s="176"/>
      <c r="E10" s="175"/>
      <c r="F10" s="179">
        <f t="shared" si="0"/>
        <v>15866.25</v>
      </c>
    </row>
    <row r="11" spans="1:6">
      <c r="A11" s="167"/>
      <c r="B11" s="167" t="s">
        <v>330</v>
      </c>
      <c r="C11" s="175">
        <v>112500.54</v>
      </c>
      <c r="D11" s="176"/>
      <c r="E11" s="175"/>
      <c r="F11" s="179">
        <f>C11-E11</f>
        <v>112500.54</v>
      </c>
    </row>
    <row r="12" spans="1:6">
      <c r="A12" s="167"/>
      <c r="B12" s="167" t="s">
        <v>331</v>
      </c>
      <c r="C12" s="175">
        <v>311444.09999999998</v>
      </c>
      <c r="D12" s="176"/>
      <c r="E12" s="175"/>
      <c r="F12" s="179">
        <f>C12-E12</f>
        <v>311444.09999999998</v>
      </c>
    </row>
    <row r="13" spans="1:6">
      <c r="A13" s="167"/>
      <c r="B13" s="167" t="s">
        <v>332</v>
      </c>
      <c r="C13" s="175">
        <v>86551.35</v>
      </c>
      <c r="D13" s="176"/>
      <c r="E13" s="175"/>
      <c r="F13" s="179">
        <f t="shared" si="0"/>
        <v>86551.35</v>
      </c>
    </row>
    <row r="14" spans="1:6">
      <c r="A14" s="167"/>
      <c r="B14" s="167" t="s">
        <v>333</v>
      </c>
      <c r="C14" s="175">
        <v>19310.8</v>
      </c>
      <c r="D14" s="176"/>
      <c r="E14" s="175"/>
      <c r="F14" s="179">
        <f t="shared" si="0"/>
        <v>19310.8</v>
      </c>
    </row>
    <row r="15" spans="1:6">
      <c r="A15" s="167"/>
      <c r="B15" s="184" t="s">
        <v>582</v>
      </c>
      <c r="C15" s="181">
        <v>0</v>
      </c>
      <c r="D15" s="182"/>
      <c r="E15" s="181"/>
      <c r="F15" s="183">
        <f t="shared" si="0"/>
        <v>0</v>
      </c>
    </row>
    <row r="16" spans="1:6">
      <c r="A16" s="167"/>
      <c r="B16" s="184" t="s">
        <v>583</v>
      </c>
      <c r="C16" s="181">
        <v>0</v>
      </c>
      <c r="D16" s="182"/>
      <c r="E16" s="181"/>
      <c r="F16" s="183">
        <f t="shared" si="0"/>
        <v>0</v>
      </c>
    </row>
    <row r="17" spans="1:6">
      <c r="A17" s="167"/>
      <c r="B17" s="184" t="s">
        <v>334</v>
      </c>
      <c r="C17" s="181">
        <v>162404.54</v>
      </c>
      <c r="D17" s="182"/>
      <c r="E17" s="181"/>
      <c r="F17" s="183">
        <f t="shared" si="0"/>
        <v>162404.54</v>
      </c>
    </row>
    <row r="18" spans="1:6">
      <c r="A18" s="167"/>
      <c r="B18" s="184" t="s">
        <v>335</v>
      </c>
      <c r="C18" s="181">
        <v>2986.35</v>
      </c>
      <c r="D18" s="182"/>
      <c r="E18" s="181"/>
      <c r="F18" s="183">
        <f t="shared" si="0"/>
        <v>2986.35</v>
      </c>
    </row>
    <row r="19" spans="1:6">
      <c r="A19" s="167"/>
      <c r="B19" s="184" t="s">
        <v>336</v>
      </c>
      <c r="C19" s="181">
        <v>556.35</v>
      </c>
      <c r="D19" s="182"/>
      <c r="E19" s="181"/>
      <c r="F19" s="183">
        <f t="shared" si="0"/>
        <v>556.35</v>
      </c>
    </row>
    <row r="20" spans="1:6">
      <c r="A20" s="167"/>
      <c r="B20" s="184" t="s">
        <v>337</v>
      </c>
      <c r="C20" s="181">
        <v>21194.93</v>
      </c>
      <c r="D20" s="182"/>
      <c r="E20" s="181"/>
      <c r="F20" s="183">
        <f t="shared" si="0"/>
        <v>21194.93</v>
      </c>
    </row>
    <row r="21" spans="1:6">
      <c r="A21" s="167"/>
      <c r="B21" s="184" t="s">
        <v>338</v>
      </c>
      <c r="C21" s="181">
        <v>99269.4</v>
      </c>
      <c r="D21" s="182"/>
      <c r="E21" s="181"/>
      <c r="F21" s="183">
        <f t="shared" si="0"/>
        <v>99269.4</v>
      </c>
    </row>
    <row r="22" spans="1:6">
      <c r="A22" s="167"/>
      <c r="B22" s="184" t="s">
        <v>339</v>
      </c>
      <c r="C22" s="181">
        <v>63084.800000000003</v>
      </c>
      <c r="D22" s="182"/>
      <c r="E22" s="181"/>
      <c r="F22" s="183">
        <f t="shared" si="0"/>
        <v>63084.800000000003</v>
      </c>
    </row>
    <row r="23" spans="1:6">
      <c r="A23" s="167"/>
      <c r="B23" s="184" t="s">
        <v>345</v>
      </c>
      <c r="C23" s="181">
        <v>0</v>
      </c>
      <c r="D23" s="182"/>
      <c r="E23" s="181"/>
      <c r="F23" s="183">
        <f t="shared" si="0"/>
        <v>0</v>
      </c>
    </row>
    <row r="24" spans="1:6">
      <c r="A24" s="167"/>
      <c r="B24" s="184" t="s">
        <v>584</v>
      </c>
      <c r="C24" s="181"/>
      <c r="D24" s="182"/>
      <c r="E24" s="181">
        <v>0.15</v>
      </c>
      <c r="F24" s="183">
        <f t="shared" si="0"/>
        <v>-0.15</v>
      </c>
    </row>
    <row r="25" spans="1:6">
      <c r="A25" s="167"/>
      <c r="B25" s="184" t="s">
        <v>585</v>
      </c>
      <c r="C25" s="181">
        <v>0</v>
      </c>
      <c r="D25" s="182"/>
      <c r="E25" s="181"/>
      <c r="F25" s="183">
        <f t="shared" si="0"/>
        <v>0</v>
      </c>
    </row>
    <row r="26" spans="1:6">
      <c r="A26" s="167"/>
      <c r="B26" s="184" t="s">
        <v>586</v>
      </c>
      <c r="C26" s="181">
        <v>0</v>
      </c>
      <c r="D26" s="182"/>
      <c r="E26" s="181"/>
      <c r="F26" s="183">
        <f t="shared" si="0"/>
        <v>0</v>
      </c>
    </row>
    <row r="27" spans="1:6">
      <c r="A27" s="167"/>
      <c r="B27" s="184" t="s">
        <v>587</v>
      </c>
      <c r="C27" s="181">
        <v>0</v>
      </c>
      <c r="D27" s="182"/>
      <c r="E27" s="181"/>
      <c r="F27" s="183">
        <f t="shared" si="0"/>
        <v>0</v>
      </c>
    </row>
    <row r="28" spans="1:6">
      <c r="A28" s="167"/>
      <c r="B28" s="184" t="s">
        <v>588</v>
      </c>
      <c r="C28" s="181">
        <v>0</v>
      </c>
      <c r="D28" s="182"/>
      <c r="E28" s="181"/>
      <c r="F28" s="183">
        <f t="shared" si="0"/>
        <v>0</v>
      </c>
    </row>
    <row r="29" spans="1:6">
      <c r="A29" s="167"/>
      <c r="B29" s="184" t="s">
        <v>589</v>
      </c>
      <c r="C29" s="181">
        <v>0</v>
      </c>
      <c r="D29" s="182"/>
      <c r="E29" s="181"/>
      <c r="F29" s="183">
        <f t="shared" si="0"/>
        <v>0</v>
      </c>
    </row>
    <row r="30" spans="1:6">
      <c r="A30" s="167"/>
      <c r="B30" s="184" t="s">
        <v>590</v>
      </c>
      <c r="C30" s="181">
        <v>0</v>
      </c>
      <c r="D30" s="182"/>
      <c r="E30" s="181"/>
      <c r="F30" s="183">
        <f t="shared" si="0"/>
        <v>0</v>
      </c>
    </row>
    <row r="31" spans="1:6">
      <c r="A31" s="167"/>
      <c r="B31" s="184" t="s">
        <v>591</v>
      </c>
      <c r="C31" s="181">
        <v>0</v>
      </c>
      <c r="D31" s="182"/>
      <c r="E31" s="181"/>
      <c r="F31" s="183">
        <f t="shared" si="0"/>
        <v>0</v>
      </c>
    </row>
    <row r="32" spans="1:6">
      <c r="A32" s="167"/>
      <c r="B32" s="184" t="s">
        <v>592</v>
      </c>
      <c r="C32" s="181"/>
      <c r="D32" s="182"/>
      <c r="E32" s="181">
        <v>1340</v>
      </c>
      <c r="F32" s="183">
        <f t="shared" si="0"/>
        <v>-1340</v>
      </c>
    </row>
    <row r="33" spans="1:6">
      <c r="A33" s="167"/>
      <c r="B33" s="184" t="s">
        <v>593</v>
      </c>
      <c r="C33" s="181">
        <v>0</v>
      </c>
      <c r="D33" s="182"/>
      <c r="E33" s="181"/>
      <c r="F33" s="183">
        <f t="shared" si="0"/>
        <v>0</v>
      </c>
    </row>
    <row r="34" spans="1:6">
      <c r="A34" s="167"/>
      <c r="B34" s="184" t="s">
        <v>594</v>
      </c>
      <c r="C34" s="181">
        <v>0</v>
      </c>
      <c r="D34" s="182"/>
      <c r="E34" s="181"/>
      <c r="F34" s="183">
        <f t="shared" si="0"/>
        <v>0</v>
      </c>
    </row>
    <row r="35" spans="1:6">
      <c r="A35" s="167"/>
      <c r="B35" s="184" t="s">
        <v>595</v>
      </c>
      <c r="C35" s="181">
        <v>0</v>
      </c>
      <c r="D35" s="182"/>
      <c r="E35" s="181"/>
      <c r="F35" s="183">
        <f t="shared" si="0"/>
        <v>0</v>
      </c>
    </row>
    <row r="36" spans="1:6">
      <c r="A36" s="167"/>
      <c r="B36" s="184" t="s">
        <v>346</v>
      </c>
      <c r="C36" s="181">
        <v>0</v>
      </c>
      <c r="D36" s="182"/>
      <c r="E36" s="181"/>
      <c r="F36" s="183">
        <f t="shared" si="0"/>
        <v>0</v>
      </c>
    </row>
    <row r="37" spans="1:6">
      <c r="A37" s="167"/>
      <c r="B37" s="167" t="s">
        <v>596</v>
      </c>
      <c r="C37" s="175">
        <v>0</v>
      </c>
      <c r="D37" s="176"/>
      <c r="E37" s="175"/>
      <c r="F37" s="179">
        <f t="shared" si="0"/>
        <v>0</v>
      </c>
    </row>
    <row r="38" spans="1:6">
      <c r="A38" s="167"/>
      <c r="B38" s="184" t="s">
        <v>597</v>
      </c>
      <c r="C38" s="181">
        <v>0</v>
      </c>
      <c r="D38" s="182"/>
      <c r="E38" s="181"/>
      <c r="F38" s="183">
        <f t="shared" si="0"/>
        <v>0</v>
      </c>
    </row>
    <row r="39" spans="1:6">
      <c r="A39" s="167"/>
      <c r="B39" s="184" t="s">
        <v>598</v>
      </c>
      <c r="C39" s="181">
        <v>0</v>
      </c>
      <c r="D39" s="182"/>
      <c r="E39" s="181"/>
      <c r="F39" s="183">
        <f t="shared" si="0"/>
        <v>0</v>
      </c>
    </row>
    <row r="40" spans="1:6">
      <c r="A40" s="167"/>
      <c r="B40" s="184" t="s">
        <v>599</v>
      </c>
      <c r="C40" s="181">
        <v>0</v>
      </c>
      <c r="D40" s="182"/>
      <c r="E40" s="181"/>
      <c r="F40" s="183">
        <f t="shared" si="0"/>
        <v>0</v>
      </c>
    </row>
    <row r="41" spans="1:6">
      <c r="A41" s="167"/>
      <c r="B41" s="184" t="s">
        <v>600</v>
      </c>
      <c r="C41" s="181">
        <v>0</v>
      </c>
      <c r="D41" s="182"/>
      <c r="E41" s="181"/>
      <c r="F41" s="183">
        <f t="shared" si="0"/>
        <v>0</v>
      </c>
    </row>
    <row r="42" spans="1:6">
      <c r="A42" s="167"/>
      <c r="B42" s="184" t="s">
        <v>347</v>
      </c>
      <c r="C42" s="181">
        <v>0</v>
      </c>
      <c r="D42" s="182"/>
      <c r="E42" s="181"/>
      <c r="F42" s="183">
        <f t="shared" si="0"/>
        <v>0</v>
      </c>
    </row>
    <row r="43" spans="1:6">
      <c r="A43" s="167"/>
      <c r="B43" s="184" t="s">
        <v>601</v>
      </c>
      <c r="C43" s="181">
        <v>0</v>
      </c>
      <c r="D43" s="182"/>
      <c r="E43" s="181"/>
      <c r="F43" s="183">
        <f t="shared" si="0"/>
        <v>0</v>
      </c>
    </row>
    <row r="44" spans="1:6">
      <c r="A44" s="167"/>
      <c r="B44" s="184" t="s">
        <v>602</v>
      </c>
      <c r="C44" s="181">
        <v>0</v>
      </c>
      <c r="D44" s="182"/>
      <c r="E44" s="181"/>
      <c r="F44" s="183">
        <f t="shared" si="0"/>
        <v>0</v>
      </c>
    </row>
    <row r="45" spans="1:6">
      <c r="A45" s="167"/>
      <c r="B45" s="184" t="s">
        <v>603</v>
      </c>
      <c r="C45" s="181">
        <v>0</v>
      </c>
      <c r="D45" s="182"/>
      <c r="E45" s="181"/>
      <c r="F45" s="183">
        <f t="shared" si="0"/>
        <v>0</v>
      </c>
    </row>
    <row r="46" spans="1:6">
      <c r="A46" s="167"/>
      <c r="B46" s="184" t="s">
        <v>604</v>
      </c>
      <c r="C46" s="181">
        <v>0</v>
      </c>
      <c r="D46" s="182"/>
      <c r="E46" s="181"/>
      <c r="F46" s="183">
        <f t="shared" si="0"/>
        <v>0</v>
      </c>
    </row>
    <row r="47" spans="1:6">
      <c r="A47" s="167"/>
      <c r="B47" s="184" t="s">
        <v>605</v>
      </c>
      <c r="C47" s="181">
        <v>0</v>
      </c>
      <c r="D47" s="182"/>
      <c r="E47" s="181"/>
      <c r="F47" s="183">
        <f t="shared" si="0"/>
        <v>0</v>
      </c>
    </row>
    <row r="48" spans="1:6">
      <c r="A48" s="167"/>
      <c r="B48" s="184" t="s">
        <v>606</v>
      </c>
      <c r="C48" s="181">
        <v>0</v>
      </c>
      <c r="D48" s="182"/>
      <c r="E48" s="181"/>
      <c r="F48" s="183">
        <f t="shared" si="0"/>
        <v>0</v>
      </c>
    </row>
    <row r="49" spans="1:6">
      <c r="A49" s="167"/>
      <c r="B49" s="184" t="s">
        <v>607</v>
      </c>
      <c r="C49" s="181">
        <v>0</v>
      </c>
      <c r="D49" s="182"/>
      <c r="E49" s="181"/>
      <c r="F49" s="183">
        <f t="shared" si="0"/>
        <v>0</v>
      </c>
    </row>
    <row r="50" spans="1:6">
      <c r="A50" s="167"/>
      <c r="B50" s="184" t="s">
        <v>608</v>
      </c>
      <c r="C50" s="181">
        <v>0</v>
      </c>
      <c r="D50" s="182"/>
      <c r="E50" s="181"/>
      <c r="F50" s="183">
        <f t="shared" si="0"/>
        <v>0</v>
      </c>
    </row>
    <row r="51" spans="1:6">
      <c r="A51" s="167"/>
      <c r="B51" s="167" t="s">
        <v>609</v>
      </c>
      <c r="C51" s="175">
        <v>136.91999999999999</v>
      </c>
      <c r="D51" s="176"/>
      <c r="E51" s="175"/>
      <c r="F51" s="179">
        <f t="shared" si="0"/>
        <v>136.91999999999999</v>
      </c>
    </row>
    <row r="52" spans="1:6">
      <c r="A52" s="167"/>
      <c r="B52" s="184" t="s">
        <v>610</v>
      </c>
      <c r="C52" s="181">
        <v>1000</v>
      </c>
      <c r="D52" s="182"/>
      <c r="E52" s="181"/>
      <c r="F52" s="183">
        <f t="shared" si="0"/>
        <v>1000</v>
      </c>
    </row>
    <row r="53" spans="1:6">
      <c r="A53" s="167"/>
      <c r="B53" s="184" t="s">
        <v>611</v>
      </c>
      <c r="C53" s="181">
        <v>0</v>
      </c>
      <c r="D53" s="182"/>
      <c r="E53" s="181"/>
      <c r="F53" s="183">
        <f t="shared" si="0"/>
        <v>0</v>
      </c>
    </row>
    <row r="54" spans="1:6">
      <c r="A54" s="167"/>
      <c r="B54" s="184" t="s">
        <v>612</v>
      </c>
      <c r="C54" s="181">
        <v>0</v>
      </c>
      <c r="D54" s="182"/>
      <c r="E54" s="181"/>
      <c r="F54" s="183">
        <f t="shared" si="0"/>
        <v>0</v>
      </c>
    </row>
    <row r="55" spans="1:6">
      <c r="A55" s="167"/>
      <c r="B55" s="184" t="s">
        <v>613</v>
      </c>
      <c r="C55" s="181">
        <v>1760</v>
      </c>
      <c r="D55" s="182"/>
      <c r="E55" s="181"/>
      <c r="F55" s="183">
        <f t="shared" si="0"/>
        <v>1760</v>
      </c>
    </row>
    <row r="56" spans="1:6">
      <c r="A56" s="167"/>
      <c r="B56" s="184" t="s">
        <v>614</v>
      </c>
      <c r="C56" s="181">
        <v>0</v>
      </c>
      <c r="D56" s="182"/>
      <c r="E56" s="181"/>
      <c r="F56" s="183">
        <f t="shared" si="0"/>
        <v>0</v>
      </c>
    </row>
    <row r="57" spans="1:6">
      <c r="A57" s="167"/>
      <c r="B57" s="184" t="s">
        <v>615</v>
      </c>
      <c r="C57" s="181">
        <v>0</v>
      </c>
      <c r="D57" s="182"/>
      <c r="E57" s="181"/>
      <c r="F57" s="183">
        <f t="shared" si="0"/>
        <v>0</v>
      </c>
    </row>
    <row r="58" spans="1:6">
      <c r="A58" s="167"/>
      <c r="B58" s="184" t="s">
        <v>348</v>
      </c>
      <c r="C58" s="181"/>
      <c r="D58" s="182"/>
      <c r="E58" s="181">
        <v>10221.36</v>
      </c>
      <c r="F58" s="183">
        <f t="shared" si="0"/>
        <v>-10221.36</v>
      </c>
    </row>
    <row r="59" spans="1:6">
      <c r="A59" s="167"/>
      <c r="B59" s="184" t="s">
        <v>616</v>
      </c>
      <c r="C59" s="181">
        <v>0</v>
      </c>
      <c r="D59" s="182"/>
      <c r="E59" s="181"/>
      <c r="F59" s="183">
        <f t="shared" si="0"/>
        <v>0</v>
      </c>
    </row>
    <row r="60" spans="1:6">
      <c r="A60" s="167"/>
      <c r="B60" s="184" t="s">
        <v>617</v>
      </c>
      <c r="C60" s="181">
        <v>0</v>
      </c>
      <c r="D60" s="182"/>
      <c r="E60" s="181"/>
      <c r="F60" s="183">
        <f t="shared" si="0"/>
        <v>0</v>
      </c>
    </row>
    <row r="61" spans="1:6">
      <c r="A61" s="167"/>
      <c r="B61" s="184" t="s">
        <v>618</v>
      </c>
      <c r="C61" s="181">
        <v>0</v>
      </c>
      <c r="D61" s="182"/>
      <c r="E61" s="181"/>
      <c r="F61" s="183">
        <f t="shared" si="0"/>
        <v>0</v>
      </c>
    </row>
    <row r="62" spans="1:6">
      <c r="A62" s="167"/>
      <c r="B62" s="184" t="s">
        <v>349</v>
      </c>
      <c r="C62" s="181">
        <v>68</v>
      </c>
      <c r="D62" s="182"/>
      <c r="E62" s="181"/>
      <c r="F62" s="183">
        <f t="shared" si="0"/>
        <v>68</v>
      </c>
    </row>
    <row r="63" spans="1:6">
      <c r="A63" s="167"/>
      <c r="B63" s="184" t="s">
        <v>619</v>
      </c>
      <c r="C63" s="181">
        <v>0</v>
      </c>
      <c r="D63" s="182"/>
      <c r="E63" s="181"/>
      <c r="F63" s="183">
        <f t="shared" si="0"/>
        <v>0</v>
      </c>
    </row>
    <row r="64" spans="1:6">
      <c r="A64" s="167"/>
      <c r="B64" s="184" t="s">
        <v>351</v>
      </c>
      <c r="C64" s="181">
        <v>5186</v>
      </c>
      <c r="D64" s="182"/>
      <c r="E64" s="181"/>
      <c r="F64" s="183">
        <f t="shared" si="0"/>
        <v>5186</v>
      </c>
    </row>
    <row r="65" spans="1:6">
      <c r="A65" s="167"/>
      <c r="B65" s="184" t="s">
        <v>620</v>
      </c>
      <c r="C65" s="181">
        <v>0.84</v>
      </c>
      <c r="D65" s="182"/>
      <c r="E65" s="181"/>
      <c r="F65" s="183">
        <f t="shared" si="0"/>
        <v>0.84</v>
      </c>
    </row>
    <row r="66" spans="1:6">
      <c r="A66" s="167"/>
      <c r="B66" s="184" t="s">
        <v>621</v>
      </c>
      <c r="C66" s="181">
        <v>0</v>
      </c>
      <c r="D66" s="182"/>
      <c r="E66" s="181"/>
      <c r="F66" s="183">
        <f t="shared" si="0"/>
        <v>0</v>
      </c>
    </row>
    <row r="67" spans="1:6">
      <c r="A67" s="167"/>
      <c r="B67" s="184" t="s">
        <v>622</v>
      </c>
      <c r="C67" s="181">
        <v>0</v>
      </c>
      <c r="D67" s="182"/>
      <c r="E67" s="181"/>
      <c r="F67" s="183">
        <f t="shared" si="0"/>
        <v>0</v>
      </c>
    </row>
    <row r="68" spans="1:6">
      <c r="A68" s="167"/>
      <c r="B68" s="184" t="s">
        <v>623</v>
      </c>
      <c r="C68" s="181">
        <v>0</v>
      </c>
      <c r="D68" s="182"/>
      <c r="E68" s="181"/>
      <c r="F68" s="183">
        <f t="shared" ref="F68:F131" si="1">C68-E68</f>
        <v>0</v>
      </c>
    </row>
    <row r="69" spans="1:6">
      <c r="A69" s="167"/>
      <c r="B69" s="184" t="s">
        <v>624</v>
      </c>
      <c r="C69" s="181">
        <v>0</v>
      </c>
      <c r="D69" s="182"/>
      <c r="E69" s="181"/>
      <c r="F69" s="183">
        <f t="shared" si="1"/>
        <v>0</v>
      </c>
    </row>
    <row r="70" spans="1:6">
      <c r="A70" s="167"/>
      <c r="B70" s="184" t="s">
        <v>625</v>
      </c>
      <c r="C70" s="181">
        <v>0</v>
      </c>
      <c r="D70" s="182"/>
      <c r="E70" s="181"/>
      <c r="F70" s="183">
        <f t="shared" si="1"/>
        <v>0</v>
      </c>
    </row>
    <row r="71" spans="1:6">
      <c r="A71" s="167"/>
      <c r="B71" s="184" t="s">
        <v>626</v>
      </c>
      <c r="C71" s="181">
        <v>0</v>
      </c>
      <c r="D71" s="182"/>
      <c r="E71" s="181"/>
      <c r="F71" s="183">
        <f t="shared" si="1"/>
        <v>0</v>
      </c>
    </row>
    <row r="72" spans="1:6">
      <c r="A72" s="167"/>
      <c r="B72" s="184" t="s">
        <v>627</v>
      </c>
      <c r="C72" s="181">
        <v>0</v>
      </c>
      <c r="D72" s="182"/>
      <c r="E72" s="181"/>
      <c r="F72" s="183">
        <f t="shared" si="1"/>
        <v>0</v>
      </c>
    </row>
    <row r="73" spans="1:6">
      <c r="A73" s="167"/>
      <c r="B73" s="184" t="s">
        <v>628</v>
      </c>
      <c r="C73" s="181">
        <v>0</v>
      </c>
      <c r="D73" s="182"/>
      <c r="E73" s="181"/>
      <c r="F73" s="183">
        <f t="shared" si="1"/>
        <v>0</v>
      </c>
    </row>
    <row r="74" spans="1:6">
      <c r="A74" s="167"/>
      <c r="B74" s="184" t="s">
        <v>629</v>
      </c>
      <c r="C74" s="181">
        <v>0</v>
      </c>
      <c r="D74" s="182"/>
      <c r="E74" s="181"/>
      <c r="F74" s="183">
        <f t="shared" si="1"/>
        <v>0</v>
      </c>
    </row>
    <row r="75" spans="1:6">
      <c r="A75" s="167"/>
      <c r="B75" s="184" t="s">
        <v>630</v>
      </c>
      <c r="C75" s="181">
        <v>0</v>
      </c>
      <c r="D75" s="182"/>
      <c r="E75" s="181"/>
      <c r="F75" s="183">
        <f t="shared" si="1"/>
        <v>0</v>
      </c>
    </row>
    <row r="76" spans="1:6">
      <c r="A76" s="167"/>
      <c r="B76" s="184" t="s">
        <v>631</v>
      </c>
      <c r="C76" s="181">
        <v>0</v>
      </c>
      <c r="D76" s="182"/>
      <c r="E76" s="181"/>
      <c r="F76" s="183">
        <f t="shared" si="1"/>
        <v>0</v>
      </c>
    </row>
    <row r="77" spans="1:6">
      <c r="A77" s="167"/>
      <c r="B77" s="184" t="s">
        <v>632</v>
      </c>
      <c r="C77" s="181">
        <v>0</v>
      </c>
      <c r="D77" s="182"/>
      <c r="E77" s="181"/>
      <c r="F77" s="183">
        <f t="shared" si="1"/>
        <v>0</v>
      </c>
    </row>
    <row r="78" spans="1:6">
      <c r="A78" s="167"/>
      <c r="B78" s="184" t="s">
        <v>633</v>
      </c>
      <c r="C78" s="181">
        <v>0</v>
      </c>
      <c r="D78" s="182"/>
      <c r="E78" s="181"/>
      <c r="F78" s="183">
        <f t="shared" si="1"/>
        <v>0</v>
      </c>
    </row>
    <row r="79" spans="1:6">
      <c r="A79" s="167"/>
      <c r="B79" s="184" t="s">
        <v>634</v>
      </c>
      <c r="C79" s="181">
        <v>0</v>
      </c>
      <c r="D79" s="182"/>
      <c r="E79" s="181"/>
      <c r="F79" s="183">
        <f t="shared" si="1"/>
        <v>0</v>
      </c>
    </row>
    <row r="80" spans="1:6">
      <c r="A80" s="167"/>
      <c r="B80" s="184" t="s">
        <v>635</v>
      </c>
      <c r="C80" s="181">
        <v>0</v>
      </c>
      <c r="D80" s="182"/>
      <c r="E80" s="181"/>
      <c r="F80" s="183">
        <f t="shared" si="1"/>
        <v>0</v>
      </c>
    </row>
    <row r="81" spans="1:6">
      <c r="A81" s="167"/>
      <c r="B81" s="184" t="s">
        <v>636</v>
      </c>
      <c r="C81" s="181">
        <v>0</v>
      </c>
      <c r="D81" s="182"/>
      <c r="E81" s="181"/>
      <c r="F81" s="183">
        <f t="shared" si="1"/>
        <v>0</v>
      </c>
    </row>
    <row r="82" spans="1:6">
      <c r="A82" s="167"/>
      <c r="B82" s="184" t="s">
        <v>637</v>
      </c>
      <c r="C82" s="181">
        <v>0</v>
      </c>
      <c r="D82" s="182"/>
      <c r="E82" s="181"/>
      <c r="F82" s="183">
        <f t="shared" si="1"/>
        <v>0</v>
      </c>
    </row>
    <row r="83" spans="1:6">
      <c r="A83" s="167"/>
      <c r="B83" s="184" t="s">
        <v>638</v>
      </c>
      <c r="C83" s="181">
        <v>0</v>
      </c>
      <c r="D83" s="182"/>
      <c r="E83" s="181"/>
      <c r="F83" s="183">
        <f t="shared" si="1"/>
        <v>0</v>
      </c>
    </row>
    <row r="84" spans="1:6">
      <c r="A84" s="167"/>
      <c r="B84" s="184" t="s">
        <v>639</v>
      </c>
      <c r="C84" s="181">
        <v>0</v>
      </c>
      <c r="D84" s="182"/>
      <c r="E84" s="181"/>
      <c r="F84" s="183">
        <f t="shared" si="1"/>
        <v>0</v>
      </c>
    </row>
    <row r="85" spans="1:6">
      <c r="A85" s="167"/>
      <c r="B85" s="184" t="s">
        <v>640</v>
      </c>
      <c r="C85" s="181">
        <v>0</v>
      </c>
      <c r="D85" s="182"/>
      <c r="E85" s="181"/>
      <c r="F85" s="183">
        <f t="shared" si="1"/>
        <v>0</v>
      </c>
    </row>
    <row r="86" spans="1:6">
      <c r="A86" s="167"/>
      <c r="B86" s="184" t="s">
        <v>641</v>
      </c>
      <c r="C86" s="181">
        <v>0</v>
      </c>
      <c r="D86" s="182"/>
      <c r="E86" s="181"/>
      <c r="F86" s="183">
        <f t="shared" si="1"/>
        <v>0</v>
      </c>
    </row>
    <row r="87" spans="1:6">
      <c r="A87" s="167"/>
      <c r="B87" s="184" t="s">
        <v>642</v>
      </c>
      <c r="C87" s="181">
        <v>0</v>
      </c>
      <c r="D87" s="182"/>
      <c r="E87" s="181"/>
      <c r="F87" s="183">
        <f t="shared" si="1"/>
        <v>0</v>
      </c>
    </row>
    <row r="88" spans="1:6">
      <c r="A88" s="167"/>
      <c r="B88" s="184" t="s">
        <v>643</v>
      </c>
      <c r="C88" s="181">
        <v>0</v>
      </c>
      <c r="D88" s="182"/>
      <c r="E88" s="181"/>
      <c r="F88" s="183">
        <f t="shared" si="1"/>
        <v>0</v>
      </c>
    </row>
    <row r="89" spans="1:6">
      <c r="A89" s="167"/>
      <c r="B89" s="184" t="s">
        <v>644</v>
      </c>
      <c r="C89" s="181">
        <v>0</v>
      </c>
      <c r="D89" s="182"/>
      <c r="E89" s="181"/>
      <c r="F89" s="183">
        <f t="shared" si="1"/>
        <v>0</v>
      </c>
    </row>
    <row r="90" spans="1:6">
      <c r="A90" s="167"/>
      <c r="B90" s="184" t="s">
        <v>645</v>
      </c>
      <c r="C90" s="181">
        <v>0</v>
      </c>
      <c r="D90" s="182"/>
      <c r="E90" s="181"/>
      <c r="F90" s="183">
        <f t="shared" si="1"/>
        <v>0</v>
      </c>
    </row>
    <row r="91" spans="1:6">
      <c r="A91" s="167"/>
      <c r="B91" s="184" t="s">
        <v>646</v>
      </c>
      <c r="C91" s="181">
        <v>0</v>
      </c>
      <c r="D91" s="182"/>
      <c r="E91" s="181"/>
      <c r="F91" s="183">
        <f t="shared" si="1"/>
        <v>0</v>
      </c>
    </row>
    <row r="92" spans="1:6">
      <c r="A92" s="167"/>
      <c r="B92" s="184" t="s">
        <v>647</v>
      </c>
      <c r="C92" s="181">
        <v>0</v>
      </c>
      <c r="D92" s="182"/>
      <c r="E92" s="181"/>
      <c r="F92" s="183">
        <f t="shared" si="1"/>
        <v>0</v>
      </c>
    </row>
    <row r="93" spans="1:6">
      <c r="A93" s="167"/>
      <c r="B93" s="184" t="s">
        <v>648</v>
      </c>
      <c r="C93" s="181">
        <v>0</v>
      </c>
      <c r="D93" s="182"/>
      <c r="E93" s="181"/>
      <c r="F93" s="183">
        <f t="shared" si="1"/>
        <v>0</v>
      </c>
    </row>
    <row r="94" spans="1:6">
      <c r="A94" s="167"/>
      <c r="B94" s="184" t="s">
        <v>649</v>
      </c>
      <c r="C94" s="181">
        <v>0</v>
      </c>
      <c r="D94" s="182"/>
      <c r="E94" s="181"/>
      <c r="F94" s="183">
        <f t="shared" si="1"/>
        <v>0</v>
      </c>
    </row>
    <row r="95" spans="1:6">
      <c r="A95" s="167"/>
      <c r="B95" s="184" t="s">
        <v>650</v>
      </c>
      <c r="C95" s="181">
        <v>0</v>
      </c>
      <c r="D95" s="182"/>
      <c r="E95" s="181"/>
      <c r="F95" s="183">
        <f t="shared" si="1"/>
        <v>0</v>
      </c>
    </row>
    <row r="96" spans="1:6">
      <c r="A96" s="167"/>
      <c r="B96" s="184" t="s">
        <v>651</v>
      </c>
      <c r="C96" s="181">
        <v>0</v>
      </c>
      <c r="D96" s="182"/>
      <c r="E96" s="181"/>
      <c r="F96" s="183">
        <f t="shared" si="1"/>
        <v>0</v>
      </c>
    </row>
    <row r="97" spans="1:6">
      <c r="A97" s="167"/>
      <c r="B97" s="184" t="s">
        <v>652</v>
      </c>
      <c r="C97" s="181">
        <v>0</v>
      </c>
      <c r="D97" s="182"/>
      <c r="E97" s="181"/>
      <c r="F97" s="183">
        <f t="shared" si="1"/>
        <v>0</v>
      </c>
    </row>
    <row r="98" spans="1:6">
      <c r="A98" s="167"/>
      <c r="B98" s="184" t="s">
        <v>653</v>
      </c>
      <c r="C98" s="181">
        <v>0</v>
      </c>
      <c r="D98" s="182"/>
      <c r="E98" s="181"/>
      <c r="F98" s="183">
        <f t="shared" si="1"/>
        <v>0</v>
      </c>
    </row>
    <row r="99" spans="1:6">
      <c r="A99" s="167"/>
      <c r="B99" s="184" t="s">
        <v>654</v>
      </c>
      <c r="C99" s="181">
        <v>0</v>
      </c>
      <c r="D99" s="182"/>
      <c r="E99" s="181"/>
      <c r="F99" s="183">
        <f t="shared" si="1"/>
        <v>0</v>
      </c>
    </row>
    <row r="100" spans="1:6">
      <c r="A100" s="167"/>
      <c r="B100" s="184" t="s">
        <v>365</v>
      </c>
      <c r="C100" s="181">
        <v>0</v>
      </c>
      <c r="D100" s="182"/>
      <c r="E100" s="181"/>
      <c r="F100" s="183">
        <f t="shared" si="1"/>
        <v>0</v>
      </c>
    </row>
    <row r="101" spans="1:6">
      <c r="A101" s="167"/>
      <c r="B101" s="184" t="s">
        <v>655</v>
      </c>
      <c r="C101" s="181">
        <v>0</v>
      </c>
      <c r="D101" s="182"/>
      <c r="E101" s="181"/>
      <c r="F101" s="183">
        <f t="shared" si="1"/>
        <v>0</v>
      </c>
    </row>
    <row r="102" spans="1:6">
      <c r="A102" s="167"/>
      <c r="B102" s="167" t="s">
        <v>656</v>
      </c>
      <c r="C102" s="175">
        <v>0</v>
      </c>
      <c r="D102" s="176"/>
      <c r="E102" s="175"/>
      <c r="F102" s="179">
        <f t="shared" si="1"/>
        <v>0</v>
      </c>
    </row>
    <row r="103" spans="1:6">
      <c r="A103" s="167"/>
      <c r="B103" s="184" t="s">
        <v>657</v>
      </c>
      <c r="C103" s="185">
        <v>0</v>
      </c>
      <c r="D103" s="186"/>
      <c r="E103" s="185"/>
      <c r="F103" s="187">
        <f t="shared" si="1"/>
        <v>0</v>
      </c>
    </row>
    <row r="104" spans="1:6">
      <c r="A104" s="167"/>
      <c r="B104" s="184" t="s">
        <v>658</v>
      </c>
      <c r="C104" s="185">
        <v>0</v>
      </c>
      <c r="D104" s="186"/>
      <c r="E104" s="185"/>
      <c r="F104" s="187">
        <f t="shared" si="1"/>
        <v>0</v>
      </c>
    </row>
    <row r="105" spans="1:6">
      <c r="A105" s="167"/>
      <c r="B105" s="184" t="s">
        <v>659</v>
      </c>
      <c r="C105" s="185">
        <v>24000</v>
      </c>
      <c r="D105" s="186"/>
      <c r="E105" s="185"/>
      <c r="F105" s="187">
        <f t="shared" si="1"/>
        <v>24000</v>
      </c>
    </row>
    <row r="106" spans="1:6">
      <c r="A106" s="167"/>
      <c r="B106" s="184" t="s">
        <v>660</v>
      </c>
      <c r="C106" s="185">
        <v>45000</v>
      </c>
      <c r="D106" s="186"/>
      <c r="E106" s="185"/>
      <c r="F106" s="187">
        <f t="shared" si="1"/>
        <v>45000</v>
      </c>
    </row>
    <row r="107" spans="1:6">
      <c r="A107" s="167"/>
      <c r="B107" s="167" t="s">
        <v>661</v>
      </c>
      <c r="C107" s="175">
        <v>7500</v>
      </c>
      <c r="D107" s="176"/>
      <c r="E107" s="175"/>
      <c r="F107" s="179">
        <f t="shared" si="1"/>
        <v>7500</v>
      </c>
    </row>
    <row r="108" spans="1:6">
      <c r="A108" s="167"/>
      <c r="B108" s="184" t="s">
        <v>662</v>
      </c>
      <c r="C108" s="181">
        <v>0</v>
      </c>
      <c r="D108" s="182"/>
      <c r="E108" s="181"/>
      <c r="F108" s="183">
        <f t="shared" si="1"/>
        <v>0</v>
      </c>
    </row>
    <row r="109" spans="1:6">
      <c r="A109" s="167"/>
      <c r="B109" s="184" t="s">
        <v>663</v>
      </c>
      <c r="C109" s="181">
        <v>0</v>
      </c>
      <c r="D109" s="182"/>
      <c r="E109" s="181"/>
      <c r="F109" s="183">
        <f t="shared" si="1"/>
        <v>0</v>
      </c>
    </row>
    <row r="110" spans="1:6">
      <c r="A110" s="167"/>
      <c r="B110" s="184" t="s">
        <v>664</v>
      </c>
      <c r="C110" s="181">
        <v>0</v>
      </c>
      <c r="D110" s="182"/>
      <c r="E110" s="181"/>
      <c r="F110" s="183">
        <f t="shared" si="1"/>
        <v>0</v>
      </c>
    </row>
    <row r="111" spans="1:6">
      <c r="A111" s="167"/>
      <c r="B111" s="184" t="s">
        <v>665</v>
      </c>
      <c r="C111" s="181">
        <v>0</v>
      </c>
      <c r="D111" s="182"/>
      <c r="E111" s="181"/>
      <c r="F111" s="183">
        <f t="shared" si="1"/>
        <v>0</v>
      </c>
    </row>
    <row r="112" spans="1:6">
      <c r="A112" s="167"/>
      <c r="B112" s="184" t="s">
        <v>666</v>
      </c>
      <c r="C112" s="181">
        <v>0</v>
      </c>
      <c r="D112" s="182"/>
      <c r="E112" s="181"/>
      <c r="F112" s="183">
        <f t="shared" si="1"/>
        <v>0</v>
      </c>
    </row>
    <row r="113" spans="1:6">
      <c r="A113" s="167"/>
      <c r="B113" s="184" t="s">
        <v>667</v>
      </c>
      <c r="C113" s="181">
        <v>0</v>
      </c>
      <c r="D113" s="182"/>
      <c r="E113" s="181"/>
      <c r="F113" s="183">
        <f t="shared" si="1"/>
        <v>0</v>
      </c>
    </row>
    <row r="114" spans="1:6">
      <c r="A114" s="167"/>
      <c r="B114" s="184" t="s">
        <v>668</v>
      </c>
      <c r="C114" s="181">
        <v>0</v>
      </c>
      <c r="D114" s="182"/>
      <c r="E114" s="181"/>
      <c r="F114" s="183">
        <f t="shared" si="1"/>
        <v>0</v>
      </c>
    </row>
    <row r="115" spans="1:6">
      <c r="A115" s="167"/>
      <c r="B115" s="184" t="s">
        <v>669</v>
      </c>
      <c r="C115" s="181">
        <v>0</v>
      </c>
      <c r="D115" s="182"/>
      <c r="E115" s="181"/>
      <c r="F115" s="183">
        <f t="shared" si="1"/>
        <v>0</v>
      </c>
    </row>
    <row r="116" spans="1:6">
      <c r="A116" s="167"/>
      <c r="B116" s="184" t="s">
        <v>366</v>
      </c>
      <c r="C116" s="181">
        <v>0</v>
      </c>
      <c r="D116" s="182"/>
      <c r="E116" s="181"/>
      <c r="F116" s="183">
        <f t="shared" si="1"/>
        <v>0</v>
      </c>
    </row>
    <row r="117" spans="1:6">
      <c r="A117" s="167"/>
      <c r="B117" s="184" t="s">
        <v>670</v>
      </c>
      <c r="C117" s="181">
        <v>0</v>
      </c>
      <c r="D117" s="182"/>
      <c r="E117" s="181"/>
      <c r="F117" s="183">
        <f t="shared" si="1"/>
        <v>0</v>
      </c>
    </row>
    <row r="118" spans="1:6">
      <c r="A118" s="167"/>
      <c r="B118" s="184" t="s">
        <v>671</v>
      </c>
      <c r="C118" s="181">
        <v>0</v>
      </c>
      <c r="D118" s="182"/>
      <c r="E118" s="181"/>
      <c r="F118" s="183">
        <f t="shared" si="1"/>
        <v>0</v>
      </c>
    </row>
    <row r="119" spans="1:6">
      <c r="A119" s="167"/>
      <c r="B119" s="184" t="s">
        <v>672</v>
      </c>
      <c r="C119" s="181">
        <v>0</v>
      </c>
      <c r="D119" s="182"/>
      <c r="E119" s="181"/>
      <c r="F119" s="183">
        <f t="shared" si="1"/>
        <v>0</v>
      </c>
    </row>
    <row r="120" spans="1:6">
      <c r="A120" s="167"/>
      <c r="B120" s="184" t="s">
        <v>673</v>
      </c>
      <c r="C120" s="181">
        <v>0</v>
      </c>
      <c r="D120" s="182"/>
      <c r="E120" s="181"/>
      <c r="F120" s="183">
        <f t="shared" si="1"/>
        <v>0</v>
      </c>
    </row>
    <row r="121" spans="1:6">
      <c r="A121" s="167"/>
      <c r="B121" s="184" t="s">
        <v>674</v>
      </c>
      <c r="C121" s="181">
        <v>0</v>
      </c>
      <c r="D121" s="182"/>
      <c r="E121" s="181"/>
      <c r="F121" s="183">
        <f t="shared" si="1"/>
        <v>0</v>
      </c>
    </row>
    <row r="122" spans="1:6">
      <c r="A122" s="167"/>
      <c r="B122" s="184" t="s">
        <v>675</v>
      </c>
      <c r="C122" s="181">
        <v>0</v>
      </c>
      <c r="D122" s="182"/>
      <c r="E122" s="181"/>
      <c r="F122" s="183">
        <f t="shared" si="1"/>
        <v>0</v>
      </c>
    </row>
    <row r="123" spans="1:6">
      <c r="A123" s="167"/>
      <c r="B123" s="184" t="s">
        <v>676</v>
      </c>
      <c r="C123" s="181">
        <v>0</v>
      </c>
      <c r="D123" s="182"/>
      <c r="E123" s="181"/>
      <c r="F123" s="183">
        <f t="shared" si="1"/>
        <v>0</v>
      </c>
    </row>
    <row r="124" spans="1:6">
      <c r="A124" s="167"/>
      <c r="B124" s="184" t="s">
        <v>677</v>
      </c>
      <c r="C124" s="181">
        <v>36000</v>
      </c>
      <c r="D124" s="182"/>
      <c r="E124" s="181"/>
      <c r="F124" s="183">
        <f t="shared" si="1"/>
        <v>36000</v>
      </c>
    </row>
    <row r="125" spans="1:6">
      <c r="A125" s="167"/>
      <c r="B125" s="184" t="s">
        <v>678</v>
      </c>
      <c r="C125" s="181">
        <v>15000</v>
      </c>
      <c r="D125" s="182"/>
      <c r="E125" s="181"/>
      <c r="F125" s="183">
        <f t="shared" si="1"/>
        <v>15000</v>
      </c>
    </row>
    <row r="126" spans="1:6">
      <c r="A126" s="167"/>
      <c r="B126" s="184" t="s">
        <v>679</v>
      </c>
      <c r="C126" s="181">
        <v>6000</v>
      </c>
      <c r="D126" s="182"/>
      <c r="E126" s="181"/>
      <c r="F126" s="183">
        <f t="shared" si="1"/>
        <v>6000</v>
      </c>
    </row>
    <row r="127" spans="1:6">
      <c r="A127" s="167"/>
      <c r="B127" s="184" t="s">
        <v>680</v>
      </c>
      <c r="C127" s="181">
        <v>13000</v>
      </c>
      <c r="D127" s="182"/>
      <c r="E127" s="181"/>
      <c r="F127" s="183">
        <f t="shared" si="1"/>
        <v>13000</v>
      </c>
    </row>
    <row r="128" spans="1:6">
      <c r="A128" s="167"/>
      <c r="B128" s="184" t="s">
        <v>681</v>
      </c>
      <c r="C128" s="181">
        <v>200</v>
      </c>
      <c r="D128" s="182"/>
      <c r="E128" s="181"/>
      <c r="F128" s="183">
        <f t="shared" si="1"/>
        <v>200</v>
      </c>
    </row>
    <row r="129" spans="1:9">
      <c r="A129" s="167"/>
      <c r="B129" s="184" t="s">
        <v>368</v>
      </c>
      <c r="C129" s="181">
        <v>0</v>
      </c>
      <c r="D129" s="182"/>
      <c r="E129" s="181"/>
      <c r="F129" s="183">
        <f t="shared" si="1"/>
        <v>0</v>
      </c>
    </row>
    <row r="130" spans="1:9">
      <c r="A130" s="167"/>
      <c r="B130" s="184" t="s">
        <v>682</v>
      </c>
      <c r="C130" s="181">
        <v>0</v>
      </c>
      <c r="D130" s="182"/>
      <c r="E130" s="181"/>
      <c r="F130" s="183">
        <f t="shared" si="1"/>
        <v>0</v>
      </c>
    </row>
    <row r="131" spans="1:9">
      <c r="A131" s="167"/>
      <c r="B131" s="184" t="s">
        <v>683</v>
      </c>
      <c r="C131" s="181">
        <v>0</v>
      </c>
      <c r="D131" s="182"/>
      <c r="E131" s="181"/>
      <c r="F131" s="183">
        <f t="shared" si="1"/>
        <v>0</v>
      </c>
    </row>
    <row r="132" spans="1:9">
      <c r="A132" s="167"/>
      <c r="B132" s="184" t="s">
        <v>684</v>
      </c>
      <c r="C132" s="181">
        <v>0</v>
      </c>
      <c r="D132" s="182"/>
      <c r="E132" s="181"/>
      <c r="F132" s="183">
        <f t="shared" ref="F132:F195" si="2">C132-E132</f>
        <v>0</v>
      </c>
    </row>
    <row r="133" spans="1:9">
      <c r="A133" s="167"/>
      <c r="B133" s="184" t="s">
        <v>685</v>
      </c>
      <c r="C133" s="181">
        <v>0</v>
      </c>
      <c r="D133" s="182"/>
      <c r="E133" s="181"/>
      <c r="F133" s="183">
        <f t="shared" si="2"/>
        <v>0</v>
      </c>
    </row>
    <row r="134" spans="1:9">
      <c r="A134" s="167"/>
      <c r="B134" s="184" t="s">
        <v>686</v>
      </c>
      <c r="C134" s="181">
        <v>0</v>
      </c>
      <c r="D134" s="182"/>
      <c r="E134" s="181"/>
      <c r="F134" s="183">
        <f t="shared" si="2"/>
        <v>0</v>
      </c>
    </row>
    <row r="135" spans="1:9">
      <c r="A135" s="167"/>
      <c r="B135" s="184" t="s">
        <v>687</v>
      </c>
      <c r="C135" s="181">
        <v>0</v>
      </c>
      <c r="D135" s="182"/>
      <c r="E135" s="181"/>
      <c r="F135" s="183">
        <f t="shared" si="2"/>
        <v>0</v>
      </c>
    </row>
    <row r="136" spans="1:9">
      <c r="A136" s="167"/>
      <c r="B136" s="167" t="s">
        <v>688</v>
      </c>
      <c r="C136" s="175">
        <v>67662.67</v>
      </c>
      <c r="D136" s="176"/>
      <c r="E136" s="175"/>
      <c r="F136" s="179">
        <f t="shared" si="2"/>
        <v>67662.67</v>
      </c>
    </row>
    <row r="137" spans="1:9">
      <c r="A137" s="167"/>
      <c r="B137" s="184" t="s">
        <v>689</v>
      </c>
      <c r="C137" s="181">
        <v>0</v>
      </c>
      <c r="D137" s="182"/>
      <c r="E137" s="181"/>
      <c r="F137" s="183">
        <f t="shared" si="2"/>
        <v>0</v>
      </c>
    </row>
    <row r="138" spans="1:9">
      <c r="A138" s="167"/>
      <c r="B138" s="184" t="s">
        <v>690</v>
      </c>
      <c r="C138" s="181">
        <v>16000</v>
      </c>
      <c r="D138" s="182"/>
      <c r="E138" s="181"/>
      <c r="F138" s="183">
        <f t="shared" si="2"/>
        <v>16000</v>
      </c>
    </row>
    <row r="139" spans="1:9">
      <c r="A139" s="167"/>
      <c r="B139" s="184" t="s">
        <v>691</v>
      </c>
      <c r="C139" s="181">
        <v>10500</v>
      </c>
      <c r="D139" s="182"/>
      <c r="E139" s="181"/>
      <c r="F139" s="183">
        <f t="shared" si="2"/>
        <v>10500</v>
      </c>
    </row>
    <row r="140" spans="1:9">
      <c r="A140" s="167"/>
      <c r="B140" s="184" t="s">
        <v>692</v>
      </c>
      <c r="C140" s="181">
        <v>29126.25</v>
      </c>
      <c r="D140" s="182"/>
      <c r="E140" s="181"/>
      <c r="F140" s="183">
        <f t="shared" si="2"/>
        <v>29126.25</v>
      </c>
    </row>
    <row r="141" spans="1:9">
      <c r="A141" s="167"/>
      <c r="B141" s="167" t="s">
        <v>387</v>
      </c>
      <c r="C141" s="175"/>
      <c r="D141" s="176"/>
      <c r="E141" s="175">
        <v>475649.61</v>
      </c>
      <c r="F141" s="179">
        <f>C141-E141</f>
        <v>-475649.61</v>
      </c>
    </row>
    <row r="142" spans="1:9">
      <c r="A142" s="167"/>
      <c r="B142" s="167" t="s">
        <v>388</v>
      </c>
      <c r="C142" s="175">
        <v>256695.9</v>
      </c>
      <c r="D142" s="176"/>
      <c r="E142" s="175"/>
      <c r="F142" s="179">
        <f t="shared" si="2"/>
        <v>256695.9</v>
      </c>
    </row>
    <row r="143" spans="1:9">
      <c r="A143" s="167"/>
      <c r="B143" s="167" t="s">
        <v>389</v>
      </c>
      <c r="C143" s="175">
        <v>137742.81</v>
      </c>
      <c r="D143" s="176"/>
      <c r="E143" s="175"/>
      <c r="F143" s="179">
        <f t="shared" si="2"/>
        <v>137742.81</v>
      </c>
      <c r="I143">
        <v>15</v>
      </c>
    </row>
    <row r="144" spans="1:9">
      <c r="A144" s="167"/>
      <c r="B144" s="184" t="s">
        <v>693</v>
      </c>
      <c r="C144" s="181">
        <v>3</v>
      </c>
      <c r="D144" s="182"/>
      <c r="E144" s="181"/>
      <c r="F144" s="183">
        <f t="shared" si="2"/>
        <v>3</v>
      </c>
    </row>
    <row r="145" spans="1:6">
      <c r="A145" s="167"/>
      <c r="B145" s="184" t="s">
        <v>390</v>
      </c>
      <c r="C145" s="181"/>
      <c r="D145" s="182"/>
      <c r="E145" s="181">
        <v>1250</v>
      </c>
      <c r="F145" s="183">
        <f t="shared" si="2"/>
        <v>-1250</v>
      </c>
    </row>
    <row r="146" spans="1:6">
      <c r="A146" s="167"/>
      <c r="B146" s="184" t="s">
        <v>391</v>
      </c>
      <c r="C146" s="181">
        <v>85001.89</v>
      </c>
      <c r="D146" s="182"/>
      <c r="E146" s="181"/>
      <c r="F146" s="183">
        <f t="shared" si="2"/>
        <v>85001.89</v>
      </c>
    </row>
    <row r="147" spans="1:6">
      <c r="A147" s="167"/>
      <c r="B147" s="167" t="s">
        <v>694</v>
      </c>
      <c r="C147" s="175">
        <v>0</v>
      </c>
      <c r="D147" s="176"/>
      <c r="E147" s="175"/>
      <c r="F147" s="179">
        <f t="shared" si="2"/>
        <v>0</v>
      </c>
    </row>
    <row r="148" spans="1:6">
      <c r="A148" s="167"/>
      <c r="B148" s="167" t="s">
        <v>394</v>
      </c>
      <c r="C148" s="175">
        <v>100000</v>
      </c>
      <c r="D148" s="176"/>
      <c r="E148" s="175"/>
      <c r="F148" s="179">
        <f t="shared" si="2"/>
        <v>100000</v>
      </c>
    </row>
    <row r="149" spans="1:6">
      <c r="A149" s="167"/>
      <c r="B149" s="184" t="s">
        <v>695</v>
      </c>
      <c r="C149" s="181">
        <v>0</v>
      </c>
      <c r="D149" s="182"/>
      <c r="E149" s="181"/>
      <c r="F149" s="183">
        <f t="shared" si="2"/>
        <v>0</v>
      </c>
    </row>
    <row r="150" spans="1:6">
      <c r="A150" s="167"/>
      <c r="B150" s="167" t="s">
        <v>696</v>
      </c>
      <c r="C150" s="175">
        <v>0</v>
      </c>
      <c r="D150" s="176"/>
      <c r="E150" s="175"/>
      <c r="F150" s="179">
        <f t="shared" si="2"/>
        <v>0</v>
      </c>
    </row>
    <row r="151" spans="1:6">
      <c r="A151" s="167"/>
      <c r="B151" s="184" t="s">
        <v>697</v>
      </c>
      <c r="C151" s="181">
        <v>1693331.55</v>
      </c>
      <c r="D151" s="182"/>
      <c r="E151" s="181"/>
      <c r="F151" s="183">
        <f>C151-E151</f>
        <v>1693331.55</v>
      </c>
    </row>
    <row r="152" spans="1:6">
      <c r="A152" s="167"/>
      <c r="B152" s="167" t="s">
        <v>399</v>
      </c>
      <c r="C152" s="175">
        <v>328758.5</v>
      </c>
      <c r="D152" s="176"/>
      <c r="E152" s="175"/>
      <c r="F152" s="179">
        <f t="shared" si="2"/>
        <v>328758.5</v>
      </c>
    </row>
    <row r="153" spans="1:6">
      <c r="A153" s="167"/>
      <c r="B153" s="167" t="s">
        <v>400</v>
      </c>
      <c r="C153" s="175"/>
      <c r="D153" s="176"/>
      <c r="E153" s="175">
        <v>171319.55</v>
      </c>
      <c r="F153" s="179">
        <f t="shared" si="2"/>
        <v>-171319.55</v>
      </c>
    </row>
    <row r="154" spans="1:6">
      <c r="A154" s="167"/>
      <c r="B154" s="167" t="s">
        <v>401</v>
      </c>
      <c r="C154" s="175">
        <v>605573.66</v>
      </c>
      <c r="D154" s="176"/>
      <c r="E154" s="175"/>
      <c r="F154" s="179">
        <f t="shared" si="2"/>
        <v>605573.66</v>
      </c>
    </row>
    <row r="155" spans="1:6">
      <c r="A155" s="167"/>
      <c r="B155" s="167" t="s">
        <v>402</v>
      </c>
      <c r="C155" s="175"/>
      <c r="D155" s="176"/>
      <c r="E155" s="175">
        <v>12210.29</v>
      </c>
      <c r="F155" s="179">
        <f t="shared" si="2"/>
        <v>-12210.29</v>
      </c>
    </row>
    <row r="156" spans="1:6">
      <c r="A156" s="167"/>
      <c r="B156" s="167" t="s">
        <v>403</v>
      </c>
      <c r="C156" s="175">
        <v>454417.26</v>
      </c>
      <c r="D156" s="176"/>
      <c r="E156" s="175"/>
      <c r="F156" s="179">
        <f t="shared" si="2"/>
        <v>454417.26</v>
      </c>
    </row>
    <row r="157" spans="1:6">
      <c r="A157" s="167"/>
      <c r="B157" s="167" t="s">
        <v>404</v>
      </c>
      <c r="C157" s="175"/>
      <c r="D157" s="176"/>
      <c r="E157" s="175">
        <v>201827.62</v>
      </c>
      <c r="F157" s="179">
        <f t="shared" si="2"/>
        <v>-201827.62</v>
      </c>
    </row>
    <row r="158" spans="1:6">
      <c r="A158" s="167"/>
      <c r="B158" s="167" t="s">
        <v>405</v>
      </c>
      <c r="C158" s="175">
        <v>254039.32</v>
      </c>
      <c r="D158" s="176"/>
      <c r="E158" s="175"/>
      <c r="F158" s="179">
        <f t="shared" si="2"/>
        <v>254039.32</v>
      </c>
    </row>
    <row r="159" spans="1:6">
      <c r="A159" s="167"/>
      <c r="B159" s="167" t="s">
        <v>406</v>
      </c>
      <c r="C159" s="175"/>
      <c r="D159" s="176"/>
      <c r="E159" s="175">
        <v>70421.649999999994</v>
      </c>
      <c r="F159" s="179">
        <f t="shared" si="2"/>
        <v>-70421.649999999994</v>
      </c>
    </row>
    <row r="160" spans="1:6">
      <c r="A160" s="167"/>
      <c r="B160" s="167" t="s">
        <v>407</v>
      </c>
      <c r="C160" s="175">
        <v>210306.19</v>
      </c>
      <c r="D160" s="176"/>
      <c r="E160" s="175"/>
      <c r="F160" s="179">
        <f t="shared" si="2"/>
        <v>210306.19</v>
      </c>
    </row>
    <row r="161" spans="1:6">
      <c r="A161" s="167"/>
      <c r="B161" s="167" t="s">
        <v>408</v>
      </c>
      <c r="C161" s="175"/>
      <c r="D161" s="176"/>
      <c r="E161" s="175">
        <v>71204.86</v>
      </c>
      <c r="F161" s="179">
        <f t="shared" si="2"/>
        <v>-71204.86</v>
      </c>
    </row>
    <row r="162" spans="1:6">
      <c r="A162" s="167"/>
      <c r="B162" s="167" t="s">
        <v>409</v>
      </c>
      <c r="C162" s="175">
        <v>75822.3</v>
      </c>
      <c r="D162" s="176"/>
      <c r="E162" s="175"/>
      <c r="F162" s="179">
        <f t="shared" si="2"/>
        <v>75822.3</v>
      </c>
    </row>
    <row r="163" spans="1:6">
      <c r="A163" s="167"/>
      <c r="B163" s="167" t="s">
        <v>410</v>
      </c>
      <c r="C163" s="175"/>
      <c r="D163" s="176"/>
      <c r="E163" s="175">
        <v>11726.59</v>
      </c>
      <c r="F163" s="179">
        <f t="shared" si="2"/>
        <v>-11726.59</v>
      </c>
    </row>
    <row r="164" spans="1:6">
      <c r="A164" s="167"/>
      <c r="B164" s="184" t="s">
        <v>698</v>
      </c>
      <c r="C164" s="181">
        <v>0</v>
      </c>
      <c r="D164" s="182"/>
      <c r="E164" s="181"/>
      <c r="F164" s="183">
        <f t="shared" si="2"/>
        <v>0</v>
      </c>
    </row>
    <row r="165" spans="1:6">
      <c r="A165" s="167"/>
      <c r="B165" s="184" t="s">
        <v>699</v>
      </c>
      <c r="C165" s="181">
        <v>0</v>
      </c>
      <c r="D165" s="182"/>
      <c r="E165" s="181"/>
      <c r="F165" s="183">
        <f t="shared" si="2"/>
        <v>0</v>
      </c>
    </row>
    <row r="166" spans="1:6">
      <c r="A166" s="167"/>
      <c r="B166" s="184" t="s">
        <v>700</v>
      </c>
      <c r="C166" s="181">
        <v>0</v>
      </c>
      <c r="D166" s="182"/>
      <c r="E166" s="181"/>
      <c r="F166" s="183">
        <f t="shared" si="2"/>
        <v>0</v>
      </c>
    </row>
    <row r="167" spans="1:6">
      <c r="A167" s="167"/>
      <c r="B167" s="184" t="s">
        <v>701</v>
      </c>
      <c r="C167" s="181">
        <v>0</v>
      </c>
      <c r="D167" s="182"/>
      <c r="E167" s="181"/>
      <c r="F167" s="183">
        <f t="shared" si="2"/>
        <v>0</v>
      </c>
    </row>
    <row r="168" spans="1:6">
      <c r="A168" s="167"/>
      <c r="B168" s="184" t="s">
        <v>702</v>
      </c>
      <c r="C168" s="181">
        <v>0</v>
      </c>
      <c r="D168" s="182"/>
      <c r="E168" s="181"/>
      <c r="F168" s="183">
        <f t="shared" si="2"/>
        <v>0</v>
      </c>
    </row>
    <row r="169" spans="1:6">
      <c r="A169" s="167"/>
      <c r="B169" s="167" t="s">
        <v>413</v>
      </c>
      <c r="C169" s="175">
        <v>0.9</v>
      </c>
      <c r="D169" s="176"/>
      <c r="E169" s="175"/>
      <c r="F169" s="179">
        <f t="shared" si="2"/>
        <v>0.9</v>
      </c>
    </row>
    <row r="170" spans="1:6">
      <c r="A170" s="167"/>
      <c r="B170" s="184" t="s">
        <v>703</v>
      </c>
      <c r="C170" s="181">
        <v>0</v>
      </c>
      <c r="D170" s="182"/>
      <c r="E170" s="181"/>
      <c r="F170" s="183">
        <f t="shared" si="2"/>
        <v>0</v>
      </c>
    </row>
    <row r="171" spans="1:6">
      <c r="A171" s="167"/>
      <c r="B171" s="184" t="s">
        <v>704</v>
      </c>
      <c r="C171" s="181">
        <v>0</v>
      </c>
      <c r="D171" s="182"/>
      <c r="E171" s="181"/>
      <c r="F171" s="183">
        <f t="shared" si="2"/>
        <v>0</v>
      </c>
    </row>
    <row r="172" spans="1:6">
      <c r="A172" s="167"/>
      <c r="B172" s="184" t="s">
        <v>705</v>
      </c>
      <c r="C172" s="181">
        <v>0</v>
      </c>
      <c r="D172" s="182"/>
      <c r="E172" s="181"/>
      <c r="F172" s="183">
        <f t="shared" si="2"/>
        <v>0</v>
      </c>
    </row>
    <row r="173" spans="1:6">
      <c r="A173" s="167"/>
      <c r="B173" s="184" t="s">
        <v>416</v>
      </c>
      <c r="C173" s="181">
        <v>0</v>
      </c>
      <c r="D173" s="182"/>
      <c r="E173" s="181"/>
      <c r="F173" s="183">
        <f t="shared" si="2"/>
        <v>0</v>
      </c>
    </row>
    <row r="174" spans="1:6">
      <c r="A174" s="167"/>
      <c r="B174" s="184" t="s">
        <v>706</v>
      </c>
      <c r="C174" s="181">
        <v>0</v>
      </c>
      <c r="D174" s="182"/>
      <c r="E174" s="181"/>
      <c r="F174" s="183">
        <f t="shared" si="2"/>
        <v>0</v>
      </c>
    </row>
    <row r="175" spans="1:6">
      <c r="A175" s="167"/>
      <c r="B175" s="167" t="s">
        <v>707</v>
      </c>
      <c r="C175" s="175"/>
      <c r="D175" s="176"/>
      <c r="E175" s="175">
        <v>68000</v>
      </c>
      <c r="F175" s="179">
        <f t="shared" si="2"/>
        <v>-68000</v>
      </c>
    </row>
    <row r="176" spans="1:6">
      <c r="A176" s="167"/>
      <c r="B176" s="184" t="s">
        <v>708</v>
      </c>
      <c r="C176" s="181">
        <v>0</v>
      </c>
      <c r="D176" s="182"/>
      <c r="E176" s="181"/>
      <c r="F176" s="183">
        <f t="shared" si="2"/>
        <v>0</v>
      </c>
    </row>
    <row r="177" spans="1:6">
      <c r="A177" s="167"/>
      <c r="B177" s="184" t="s">
        <v>709</v>
      </c>
      <c r="C177" s="181">
        <v>0</v>
      </c>
      <c r="D177" s="182"/>
      <c r="E177" s="181"/>
      <c r="F177" s="183">
        <f t="shared" si="2"/>
        <v>0</v>
      </c>
    </row>
    <row r="178" spans="1:6">
      <c r="A178" s="167"/>
      <c r="B178" s="184" t="s">
        <v>710</v>
      </c>
      <c r="C178" s="181">
        <v>0</v>
      </c>
      <c r="D178" s="182"/>
      <c r="E178" s="181"/>
      <c r="F178" s="183">
        <f t="shared" si="2"/>
        <v>0</v>
      </c>
    </row>
    <row r="179" spans="1:6">
      <c r="A179" s="167"/>
      <c r="B179" s="184" t="s">
        <v>711</v>
      </c>
      <c r="C179" s="181">
        <v>0</v>
      </c>
      <c r="D179" s="182"/>
      <c r="E179" s="181"/>
      <c r="F179" s="183">
        <f t="shared" si="2"/>
        <v>0</v>
      </c>
    </row>
    <row r="180" spans="1:6">
      <c r="A180" s="167"/>
      <c r="B180" s="184" t="s">
        <v>712</v>
      </c>
      <c r="C180" s="181">
        <v>0</v>
      </c>
      <c r="D180" s="182"/>
      <c r="E180" s="181"/>
      <c r="F180" s="183">
        <f t="shared" si="2"/>
        <v>0</v>
      </c>
    </row>
    <row r="181" spans="1:6">
      <c r="A181" s="167"/>
      <c r="B181" s="184" t="s">
        <v>713</v>
      </c>
      <c r="C181" s="181">
        <v>0</v>
      </c>
      <c r="D181" s="182"/>
      <c r="E181" s="181"/>
      <c r="F181" s="183">
        <f t="shared" si="2"/>
        <v>0</v>
      </c>
    </row>
    <row r="182" spans="1:6">
      <c r="A182" s="167"/>
      <c r="B182" s="184" t="s">
        <v>417</v>
      </c>
      <c r="C182" s="181">
        <v>0</v>
      </c>
      <c r="D182" s="182"/>
      <c r="E182" s="181"/>
      <c r="F182" s="183">
        <f t="shared" si="2"/>
        <v>0</v>
      </c>
    </row>
    <row r="183" spans="1:6">
      <c r="A183" s="167"/>
      <c r="B183" s="184" t="s">
        <v>714</v>
      </c>
      <c r="C183" s="181">
        <v>0</v>
      </c>
      <c r="D183" s="182"/>
      <c r="E183" s="181"/>
      <c r="F183" s="183">
        <f t="shared" si="2"/>
        <v>0</v>
      </c>
    </row>
    <row r="184" spans="1:6">
      <c r="A184" s="167"/>
      <c r="B184" s="184" t="s">
        <v>715</v>
      </c>
      <c r="C184" s="181">
        <v>0</v>
      </c>
      <c r="D184" s="182"/>
      <c r="E184" s="181"/>
      <c r="F184" s="183">
        <f t="shared" si="2"/>
        <v>0</v>
      </c>
    </row>
    <row r="185" spans="1:6">
      <c r="A185" s="167"/>
      <c r="B185" s="184" t="s">
        <v>716</v>
      </c>
      <c r="C185" s="181">
        <v>0</v>
      </c>
      <c r="D185" s="182"/>
      <c r="E185" s="181"/>
      <c r="F185" s="183">
        <f t="shared" si="2"/>
        <v>0</v>
      </c>
    </row>
    <row r="186" spans="1:6">
      <c r="A186" s="167"/>
      <c r="B186" s="184" t="s">
        <v>717</v>
      </c>
      <c r="C186" s="181">
        <v>0</v>
      </c>
      <c r="D186" s="182"/>
      <c r="E186" s="181"/>
      <c r="F186" s="183">
        <f t="shared" si="2"/>
        <v>0</v>
      </c>
    </row>
    <row r="187" spans="1:6">
      <c r="A187" s="167"/>
      <c r="B187" s="184" t="s">
        <v>718</v>
      </c>
      <c r="C187" s="181">
        <v>0</v>
      </c>
      <c r="D187" s="182"/>
      <c r="E187" s="181"/>
      <c r="F187" s="183">
        <f t="shared" si="2"/>
        <v>0</v>
      </c>
    </row>
    <row r="188" spans="1:6">
      <c r="A188" s="167"/>
      <c r="B188" s="184" t="s">
        <v>719</v>
      </c>
      <c r="C188" s="181">
        <v>0</v>
      </c>
      <c r="D188" s="182"/>
      <c r="E188" s="181"/>
      <c r="F188" s="183">
        <f t="shared" si="2"/>
        <v>0</v>
      </c>
    </row>
    <row r="189" spans="1:6">
      <c r="A189" s="167"/>
      <c r="B189" s="184" t="s">
        <v>720</v>
      </c>
      <c r="C189" s="181">
        <v>0</v>
      </c>
      <c r="D189" s="182"/>
      <c r="E189" s="181"/>
      <c r="F189" s="183">
        <f t="shared" si="2"/>
        <v>0</v>
      </c>
    </row>
    <row r="190" spans="1:6">
      <c r="A190" s="167"/>
      <c r="B190" s="184" t="s">
        <v>721</v>
      </c>
      <c r="C190" s="181">
        <v>0</v>
      </c>
      <c r="D190" s="182"/>
      <c r="E190" s="181"/>
      <c r="F190" s="183">
        <f t="shared" si="2"/>
        <v>0</v>
      </c>
    </row>
    <row r="191" spans="1:6">
      <c r="A191" s="167"/>
      <c r="B191" s="184" t="s">
        <v>722</v>
      </c>
      <c r="C191" s="181">
        <v>0</v>
      </c>
      <c r="D191" s="182"/>
      <c r="E191" s="181"/>
      <c r="F191" s="183">
        <f t="shared" si="2"/>
        <v>0</v>
      </c>
    </row>
    <row r="192" spans="1:6">
      <c r="A192" s="167"/>
      <c r="B192" s="184" t="s">
        <v>723</v>
      </c>
      <c r="C192" s="181">
        <v>0</v>
      </c>
      <c r="D192" s="182"/>
      <c r="E192" s="181"/>
      <c r="F192" s="183">
        <f t="shared" si="2"/>
        <v>0</v>
      </c>
    </row>
    <row r="193" spans="1:6">
      <c r="A193" s="167"/>
      <c r="B193" s="184" t="s">
        <v>724</v>
      </c>
      <c r="C193" s="181">
        <v>0</v>
      </c>
      <c r="D193" s="182"/>
      <c r="E193" s="181"/>
      <c r="F193" s="183">
        <f t="shared" si="2"/>
        <v>0</v>
      </c>
    </row>
    <row r="194" spans="1:6">
      <c r="A194" s="167"/>
      <c r="B194" s="184" t="s">
        <v>418</v>
      </c>
      <c r="C194" s="181">
        <v>0</v>
      </c>
      <c r="D194" s="182"/>
      <c r="E194" s="181"/>
      <c r="F194" s="183">
        <f t="shared" si="2"/>
        <v>0</v>
      </c>
    </row>
    <row r="195" spans="1:6">
      <c r="A195" s="167"/>
      <c r="B195" s="184" t="s">
        <v>725</v>
      </c>
      <c r="C195" s="181">
        <v>0.01</v>
      </c>
      <c r="D195" s="182"/>
      <c r="E195" s="181"/>
      <c r="F195" s="183">
        <f t="shared" si="2"/>
        <v>0.01</v>
      </c>
    </row>
    <row r="196" spans="1:6">
      <c r="A196" s="167"/>
      <c r="B196" s="184" t="s">
        <v>726</v>
      </c>
      <c r="C196" s="181">
        <v>0</v>
      </c>
      <c r="D196" s="182"/>
      <c r="E196" s="181"/>
      <c r="F196" s="183">
        <f t="shared" ref="F196:F259" si="3">C196-E196</f>
        <v>0</v>
      </c>
    </row>
    <row r="197" spans="1:6">
      <c r="A197" s="167"/>
      <c r="B197" s="184" t="s">
        <v>727</v>
      </c>
      <c r="C197" s="181">
        <v>0</v>
      </c>
      <c r="D197" s="182"/>
      <c r="E197" s="181"/>
      <c r="F197" s="183">
        <f t="shared" si="3"/>
        <v>0</v>
      </c>
    </row>
    <row r="198" spans="1:6">
      <c r="A198" s="167"/>
      <c r="B198" s="184" t="s">
        <v>728</v>
      </c>
      <c r="C198" s="181">
        <v>0.6</v>
      </c>
      <c r="D198" s="182"/>
      <c r="E198" s="181"/>
      <c r="F198" s="183">
        <f t="shared" si="3"/>
        <v>0.6</v>
      </c>
    </row>
    <row r="199" spans="1:6">
      <c r="A199" s="167"/>
      <c r="B199" s="184" t="s">
        <v>729</v>
      </c>
      <c r="C199" s="181">
        <v>0</v>
      </c>
      <c r="D199" s="182"/>
      <c r="E199" s="181"/>
      <c r="F199" s="183">
        <f t="shared" si="3"/>
        <v>0</v>
      </c>
    </row>
    <row r="200" spans="1:6">
      <c r="A200" s="167"/>
      <c r="B200" s="167" t="s">
        <v>419</v>
      </c>
      <c r="C200" s="175"/>
      <c r="D200" s="176"/>
      <c r="E200" s="175">
        <v>12280.24</v>
      </c>
      <c r="F200" s="179">
        <f t="shared" si="3"/>
        <v>-12280.24</v>
      </c>
    </row>
    <row r="201" spans="1:6">
      <c r="A201" s="167"/>
      <c r="B201" s="184" t="s">
        <v>730</v>
      </c>
      <c r="C201" s="181">
        <v>0</v>
      </c>
      <c r="D201" s="182"/>
      <c r="E201" s="181"/>
      <c r="F201" s="183">
        <f t="shared" si="3"/>
        <v>0</v>
      </c>
    </row>
    <row r="202" spans="1:6">
      <c r="A202" s="167"/>
      <c r="B202" s="184" t="s">
        <v>420</v>
      </c>
      <c r="C202" s="181">
        <v>0</v>
      </c>
      <c r="D202" s="182"/>
      <c r="E202" s="181"/>
      <c r="F202" s="183">
        <f t="shared" si="3"/>
        <v>0</v>
      </c>
    </row>
    <row r="203" spans="1:6">
      <c r="A203" s="167"/>
      <c r="B203" s="184" t="s">
        <v>731</v>
      </c>
      <c r="C203" s="181">
        <v>0</v>
      </c>
      <c r="D203" s="182"/>
      <c r="E203" s="181"/>
      <c r="F203" s="183">
        <f t="shared" si="3"/>
        <v>0</v>
      </c>
    </row>
    <row r="204" spans="1:6">
      <c r="A204" s="167"/>
      <c r="B204" s="184" t="s">
        <v>732</v>
      </c>
      <c r="C204" s="181">
        <v>0</v>
      </c>
      <c r="D204" s="182"/>
      <c r="E204" s="181"/>
      <c r="F204" s="183">
        <f t="shared" si="3"/>
        <v>0</v>
      </c>
    </row>
    <row r="205" spans="1:6">
      <c r="A205" s="167"/>
      <c r="B205" s="184" t="s">
        <v>733</v>
      </c>
      <c r="C205" s="181">
        <v>0</v>
      </c>
      <c r="D205" s="182"/>
      <c r="E205" s="181"/>
      <c r="F205" s="183">
        <f t="shared" si="3"/>
        <v>0</v>
      </c>
    </row>
    <row r="206" spans="1:6">
      <c r="A206" s="167"/>
      <c r="B206" s="184" t="s">
        <v>734</v>
      </c>
      <c r="C206" s="181">
        <v>0</v>
      </c>
      <c r="D206" s="182"/>
      <c r="E206" s="181"/>
      <c r="F206" s="183">
        <f t="shared" si="3"/>
        <v>0</v>
      </c>
    </row>
    <row r="207" spans="1:6">
      <c r="A207" s="167"/>
      <c r="B207" s="184" t="s">
        <v>735</v>
      </c>
      <c r="C207" s="181">
        <v>0</v>
      </c>
      <c r="D207" s="182"/>
      <c r="E207" s="181"/>
      <c r="F207" s="183">
        <f t="shared" si="3"/>
        <v>0</v>
      </c>
    </row>
    <row r="208" spans="1:6">
      <c r="A208" s="167"/>
      <c r="B208" s="184" t="s">
        <v>736</v>
      </c>
      <c r="C208" s="181">
        <v>0</v>
      </c>
      <c r="D208" s="182"/>
      <c r="E208" s="181"/>
      <c r="F208" s="183">
        <f t="shared" si="3"/>
        <v>0</v>
      </c>
    </row>
    <row r="209" spans="1:6">
      <c r="A209" s="167"/>
      <c r="B209" s="167" t="s">
        <v>737</v>
      </c>
      <c r="C209" s="175">
        <v>7.0000000000000007E-2</v>
      </c>
      <c r="D209" s="176"/>
      <c r="E209" s="175"/>
      <c r="F209" s="179">
        <f t="shared" si="3"/>
        <v>7.0000000000000007E-2</v>
      </c>
    </row>
    <row r="210" spans="1:6">
      <c r="A210" s="167"/>
      <c r="B210" s="167" t="s">
        <v>738</v>
      </c>
      <c r="C210" s="175"/>
      <c r="D210" s="176"/>
      <c r="E210" s="175">
        <v>23028.5</v>
      </c>
      <c r="F210" s="179">
        <f t="shared" si="3"/>
        <v>-23028.5</v>
      </c>
    </row>
    <row r="211" spans="1:6">
      <c r="A211" s="167"/>
      <c r="B211" s="184" t="s">
        <v>421</v>
      </c>
      <c r="C211" s="181">
        <v>0</v>
      </c>
      <c r="D211" s="182"/>
      <c r="E211" s="181"/>
      <c r="F211" s="183">
        <f t="shared" si="3"/>
        <v>0</v>
      </c>
    </row>
    <row r="212" spans="1:6">
      <c r="A212" s="167"/>
      <c r="B212" s="184" t="s">
        <v>739</v>
      </c>
      <c r="C212" s="181">
        <v>0</v>
      </c>
      <c r="D212" s="182"/>
      <c r="E212" s="181"/>
      <c r="F212" s="183">
        <f t="shared" si="3"/>
        <v>0</v>
      </c>
    </row>
    <row r="213" spans="1:6">
      <c r="A213" s="167"/>
      <c r="B213" s="184" t="s">
        <v>740</v>
      </c>
      <c r="C213" s="181">
        <v>0</v>
      </c>
      <c r="D213" s="182"/>
      <c r="E213" s="181"/>
      <c r="F213" s="183">
        <f t="shared" si="3"/>
        <v>0</v>
      </c>
    </row>
    <row r="214" spans="1:6">
      <c r="A214" s="167"/>
      <c r="B214" s="184" t="s">
        <v>741</v>
      </c>
      <c r="C214" s="181">
        <v>0</v>
      </c>
      <c r="D214" s="182"/>
      <c r="E214" s="181"/>
      <c r="F214" s="183">
        <f t="shared" si="3"/>
        <v>0</v>
      </c>
    </row>
    <row r="215" spans="1:6">
      <c r="A215" s="167"/>
      <c r="B215" s="184" t="s">
        <v>423</v>
      </c>
      <c r="C215" s="181"/>
      <c r="D215" s="182"/>
      <c r="E215" s="181">
        <v>8581.23</v>
      </c>
      <c r="F215" s="183">
        <f t="shared" si="3"/>
        <v>-8581.23</v>
      </c>
    </row>
    <row r="216" spans="1:6">
      <c r="A216" s="167"/>
      <c r="B216" s="184" t="s">
        <v>742</v>
      </c>
      <c r="C216" s="181">
        <v>0</v>
      </c>
      <c r="D216" s="182"/>
      <c r="E216" s="181"/>
      <c r="F216" s="183">
        <f t="shared" si="3"/>
        <v>0</v>
      </c>
    </row>
    <row r="217" spans="1:6">
      <c r="A217" s="167"/>
      <c r="B217" s="184" t="s">
        <v>743</v>
      </c>
      <c r="C217" s="181">
        <v>0</v>
      </c>
      <c r="D217" s="182"/>
      <c r="E217" s="181"/>
      <c r="F217" s="183">
        <f t="shared" si="3"/>
        <v>0</v>
      </c>
    </row>
    <row r="218" spans="1:6">
      <c r="A218" s="167"/>
      <c r="B218" s="184" t="s">
        <v>744</v>
      </c>
      <c r="C218" s="181">
        <v>0</v>
      </c>
      <c r="D218" s="182"/>
      <c r="E218" s="181"/>
      <c r="F218" s="183">
        <f t="shared" si="3"/>
        <v>0</v>
      </c>
    </row>
    <row r="219" spans="1:6">
      <c r="A219" s="167"/>
      <c r="B219" s="184" t="s">
        <v>745</v>
      </c>
      <c r="C219" s="181">
        <v>0</v>
      </c>
      <c r="D219" s="182"/>
      <c r="E219" s="181"/>
      <c r="F219" s="183">
        <f t="shared" si="3"/>
        <v>0</v>
      </c>
    </row>
    <row r="220" spans="1:6">
      <c r="A220" s="167"/>
      <c r="B220" s="184" t="s">
        <v>746</v>
      </c>
      <c r="C220" s="181">
        <v>0</v>
      </c>
      <c r="D220" s="182"/>
      <c r="E220" s="181"/>
      <c r="F220" s="183">
        <f t="shared" si="3"/>
        <v>0</v>
      </c>
    </row>
    <row r="221" spans="1:6">
      <c r="A221" s="167"/>
      <c r="B221" s="184" t="s">
        <v>747</v>
      </c>
      <c r="C221" s="181">
        <v>0</v>
      </c>
      <c r="D221" s="182"/>
      <c r="E221" s="181"/>
      <c r="F221" s="183">
        <f t="shared" si="3"/>
        <v>0</v>
      </c>
    </row>
    <row r="222" spans="1:6">
      <c r="A222" s="167"/>
      <c r="B222" s="184" t="s">
        <v>748</v>
      </c>
      <c r="C222" s="181">
        <v>0</v>
      </c>
      <c r="D222" s="182"/>
      <c r="E222" s="181"/>
      <c r="F222" s="183">
        <f t="shared" si="3"/>
        <v>0</v>
      </c>
    </row>
    <row r="223" spans="1:6">
      <c r="A223" s="167"/>
      <c r="B223" s="184" t="s">
        <v>749</v>
      </c>
      <c r="C223" s="181">
        <v>0</v>
      </c>
      <c r="D223" s="182"/>
      <c r="E223" s="181"/>
      <c r="F223" s="183">
        <f t="shared" si="3"/>
        <v>0</v>
      </c>
    </row>
    <row r="224" spans="1:6">
      <c r="A224" s="167"/>
      <c r="B224" s="167" t="s">
        <v>750</v>
      </c>
      <c r="C224" s="175">
        <v>0</v>
      </c>
      <c r="D224" s="176"/>
      <c r="E224" s="175"/>
      <c r="F224" s="179">
        <f t="shared" si="3"/>
        <v>0</v>
      </c>
    </row>
    <row r="225" spans="1:6">
      <c r="A225" s="167"/>
      <c r="B225" s="184" t="s">
        <v>751</v>
      </c>
      <c r="C225" s="181">
        <v>0</v>
      </c>
      <c r="D225" s="182"/>
      <c r="E225" s="181"/>
      <c r="F225" s="183">
        <f t="shared" si="3"/>
        <v>0</v>
      </c>
    </row>
    <row r="226" spans="1:6">
      <c r="A226" s="167"/>
      <c r="B226" s="184" t="s">
        <v>752</v>
      </c>
      <c r="C226" s="181">
        <v>0</v>
      </c>
      <c r="D226" s="182"/>
      <c r="E226" s="181"/>
      <c r="F226" s="183">
        <f t="shared" si="3"/>
        <v>0</v>
      </c>
    </row>
    <row r="227" spans="1:6">
      <c r="A227" s="167"/>
      <c r="B227" s="184" t="s">
        <v>753</v>
      </c>
      <c r="C227" s="181">
        <v>0</v>
      </c>
      <c r="D227" s="182"/>
      <c r="E227" s="181"/>
      <c r="F227" s="183">
        <f t="shared" si="3"/>
        <v>0</v>
      </c>
    </row>
    <row r="228" spans="1:6">
      <c r="A228" s="167"/>
      <c r="B228" s="184" t="s">
        <v>754</v>
      </c>
      <c r="C228" s="181">
        <v>0</v>
      </c>
      <c r="D228" s="182"/>
      <c r="E228" s="181"/>
      <c r="F228" s="183">
        <f t="shared" si="3"/>
        <v>0</v>
      </c>
    </row>
    <row r="229" spans="1:6">
      <c r="A229" s="167"/>
      <c r="B229" s="184" t="s">
        <v>755</v>
      </c>
      <c r="C229" s="181">
        <v>0</v>
      </c>
      <c r="D229" s="182"/>
      <c r="E229" s="181"/>
      <c r="F229" s="183">
        <f t="shared" si="3"/>
        <v>0</v>
      </c>
    </row>
    <row r="230" spans="1:6">
      <c r="A230" s="167"/>
      <c r="B230" s="184" t="s">
        <v>756</v>
      </c>
      <c r="C230" s="181">
        <v>0</v>
      </c>
      <c r="D230" s="182"/>
      <c r="E230" s="181"/>
      <c r="F230" s="183">
        <f t="shared" si="3"/>
        <v>0</v>
      </c>
    </row>
    <row r="231" spans="1:6">
      <c r="A231" s="167"/>
      <c r="B231" s="184" t="s">
        <v>757</v>
      </c>
      <c r="C231" s="181">
        <v>0</v>
      </c>
      <c r="D231" s="182"/>
      <c r="E231" s="181"/>
      <c r="F231" s="183">
        <f t="shared" si="3"/>
        <v>0</v>
      </c>
    </row>
    <row r="232" spans="1:6">
      <c r="A232" s="167"/>
      <c r="B232" s="184" t="s">
        <v>758</v>
      </c>
      <c r="C232" s="181">
        <v>0</v>
      </c>
      <c r="D232" s="182"/>
      <c r="E232" s="181"/>
      <c r="F232" s="183">
        <f t="shared" si="3"/>
        <v>0</v>
      </c>
    </row>
    <row r="233" spans="1:6">
      <c r="A233" s="167"/>
      <c r="B233" s="184" t="s">
        <v>759</v>
      </c>
      <c r="C233" s="181">
        <v>0</v>
      </c>
      <c r="D233" s="182"/>
      <c r="E233" s="181"/>
      <c r="F233" s="183">
        <f t="shared" si="3"/>
        <v>0</v>
      </c>
    </row>
    <row r="234" spans="1:6">
      <c r="A234" s="167"/>
      <c r="B234" s="167" t="s">
        <v>760</v>
      </c>
      <c r="C234" s="175">
        <v>0</v>
      </c>
      <c r="D234" s="176"/>
      <c r="E234" s="175"/>
      <c r="F234" s="179">
        <f t="shared" si="3"/>
        <v>0</v>
      </c>
    </row>
    <row r="235" spans="1:6">
      <c r="A235" s="167"/>
      <c r="B235" s="184" t="s">
        <v>761</v>
      </c>
      <c r="C235" s="181">
        <v>0</v>
      </c>
      <c r="D235" s="182"/>
      <c r="E235" s="181"/>
      <c r="F235" s="183">
        <f t="shared" si="3"/>
        <v>0</v>
      </c>
    </row>
    <row r="236" spans="1:6">
      <c r="A236" s="167"/>
      <c r="B236" s="184" t="s">
        <v>762</v>
      </c>
      <c r="C236" s="181">
        <v>0</v>
      </c>
      <c r="D236" s="182"/>
      <c r="E236" s="181"/>
      <c r="F236" s="183">
        <f t="shared" si="3"/>
        <v>0</v>
      </c>
    </row>
    <row r="237" spans="1:6">
      <c r="A237" s="167"/>
      <c r="B237" s="184" t="s">
        <v>763</v>
      </c>
      <c r="C237" s="181">
        <v>0</v>
      </c>
      <c r="D237" s="182"/>
      <c r="E237" s="181"/>
      <c r="F237" s="183">
        <f t="shared" si="3"/>
        <v>0</v>
      </c>
    </row>
    <row r="238" spans="1:6">
      <c r="A238" s="167"/>
      <c r="B238" s="184" t="s">
        <v>764</v>
      </c>
      <c r="C238" s="181">
        <v>0</v>
      </c>
      <c r="D238" s="182"/>
      <c r="E238" s="181"/>
      <c r="F238" s="183">
        <f t="shared" si="3"/>
        <v>0</v>
      </c>
    </row>
    <row r="239" spans="1:6">
      <c r="A239" s="167"/>
      <c r="B239" s="184" t="s">
        <v>765</v>
      </c>
      <c r="C239" s="181">
        <v>0</v>
      </c>
      <c r="D239" s="182"/>
      <c r="E239" s="181"/>
      <c r="F239" s="183">
        <f t="shared" si="3"/>
        <v>0</v>
      </c>
    </row>
    <row r="240" spans="1:6">
      <c r="A240" s="167"/>
      <c r="B240" s="184" t="s">
        <v>766</v>
      </c>
      <c r="C240" s="181">
        <v>0</v>
      </c>
      <c r="D240" s="182"/>
      <c r="E240" s="181"/>
      <c r="F240" s="183">
        <f t="shared" si="3"/>
        <v>0</v>
      </c>
    </row>
    <row r="241" spans="1:6">
      <c r="A241" s="167"/>
      <c r="B241" s="184" t="s">
        <v>767</v>
      </c>
      <c r="C241" s="181">
        <v>0</v>
      </c>
      <c r="D241" s="182"/>
      <c r="E241" s="181"/>
      <c r="F241" s="183">
        <f t="shared" si="3"/>
        <v>0</v>
      </c>
    </row>
    <row r="242" spans="1:6">
      <c r="A242" s="167"/>
      <c r="B242" s="184" t="s">
        <v>768</v>
      </c>
      <c r="C242" s="181">
        <v>0</v>
      </c>
      <c r="D242" s="182"/>
      <c r="E242" s="181"/>
      <c r="F242" s="183">
        <f t="shared" si="3"/>
        <v>0</v>
      </c>
    </row>
    <row r="243" spans="1:6">
      <c r="A243" s="167"/>
      <c r="B243" s="184" t="s">
        <v>769</v>
      </c>
      <c r="C243" s="181">
        <v>0</v>
      </c>
      <c r="D243" s="182"/>
      <c r="E243" s="181"/>
      <c r="F243" s="183">
        <f t="shared" si="3"/>
        <v>0</v>
      </c>
    </row>
    <row r="244" spans="1:6">
      <c r="A244" s="167"/>
      <c r="B244" s="167" t="s">
        <v>770</v>
      </c>
      <c r="C244" s="175">
        <v>0</v>
      </c>
      <c r="D244" s="176"/>
      <c r="E244" s="175"/>
      <c r="F244" s="179">
        <f t="shared" si="3"/>
        <v>0</v>
      </c>
    </row>
    <row r="245" spans="1:6">
      <c r="A245" s="167"/>
      <c r="B245" s="167" t="s">
        <v>771</v>
      </c>
      <c r="C245" s="175"/>
      <c r="D245" s="176"/>
      <c r="E245" s="175">
        <v>391.42</v>
      </c>
      <c r="F245" s="179">
        <f t="shared" si="3"/>
        <v>-391.42</v>
      </c>
    </row>
    <row r="246" spans="1:6">
      <c r="A246" s="167"/>
      <c r="B246" s="184" t="s">
        <v>772</v>
      </c>
      <c r="C246" s="181">
        <v>0</v>
      </c>
      <c r="D246" s="182"/>
      <c r="E246" s="181"/>
      <c r="F246" s="183">
        <f t="shared" si="3"/>
        <v>0</v>
      </c>
    </row>
    <row r="247" spans="1:6">
      <c r="A247" s="167"/>
      <c r="B247" s="184" t="s">
        <v>773</v>
      </c>
      <c r="C247" s="181">
        <v>0</v>
      </c>
      <c r="D247" s="182"/>
      <c r="E247" s="181"/>
      <c r="F247" s="183">
        <f t="shared" si="3"/>
        <v>0</v>
      </c>
    </row>
    <row r="248" spans="1:6">
      <c r="A248" s="167"/>
      <c r="B248" s="184" t="s">
        <v>774</v>
      </c>
      <c r="C248" s="181">
        <v>0</v>
      </c>
      <c r="D248" s="182"/>
      <c r="E248" s="181"/>
      <c r="F248" s="183">
        <f t="shared" si="3"/>
        <v>0</v>
      </c>
    </row>
    <row r="249" spans="1:6">
      <c r="A249" s="167"/>
      <c r="B249" s="184" t="s">
        <v>775</v>
      </c>
      <c r="C249" s="181">
        <v>0</v>
      </c>
      <c r="D249" s="182"/>
      <c r="E249" s="181"/>
      <c r="F249" s="183">
        <f t="shared" si="3"/>
        <v>0</v>
      </c>
    </row>
    <row r="250" spans="1:6">
      <c r="A250" s="167"/>
      <c r="B250" s="184" t="s">
        <v>776</v>
      </c>
      <c r="C250" s="181">
        <v>0</v>
      </c>
      <c r="D250" s="182"/>
      <c r="E250" s="181"/>
      <c r="F250" s="183">
        <f t="shared" si="3"/>
        <v>0</v>
      </c>
    </row>
    <row r="251" spans="1:6">
      <c r="A251" s="167"/>
      <c r="B251" s="167" t="s">
        <v>777</v>
      </c>
      <c r="C251" s="175">
        <v>0</v>
      </c>
      <c r="D251" s="176"/>
      <c r="E251" s="175"/>
      <c r="F251" s="179">
        <f t="shared" si="3"/>
        <v>0</v>
      </c>
    </row>
    <row r="252" spans="1:6">
      <c r="A252" s="167"/>
      <c r="B252" s="184" t="s">
        <v>778</v>
      </c>
      <c r="C252" s="181">
        <v>0</v>
      </c>
      <c r="D252" s="182"/>
      <c r="E252" s="181"/>
      <c r="F252" s="183">
        <f t="shared" si="3"/>
        <v>0</v>
      </c>
    </row>
    <row r="253" spans="1:6">
      <c r="A253" s="167"/>
      <c r="B253" s="184" t="s">
        <v>779</v>
      </c>
      <c r="C253" s="181">
        <v>0</v>
      </c>
      <c r="D253" s="182"/>
      <c r="E253" s="181"/>
      <c r="F253" s="183">
        <f t="shared" si="3"/>
        <v>0</v>
      </c>
    </row>
    <row r="254" spans="1:6">
      <c r="A254" s="167"/>
      <c r="B254" s="184" t="s">
        <v>780</v>
      </c>
      <c r="C254" s="181">
        <v>0</v>
      </c>
      <c r="D254" s="182"/>
      <c r="E254" s="181"/>
      <c r="F254" s="183">
        <f t="shared" si="3"/>
        <v>0</v>
      </c>
    </row>
    <row r="255" spans="1:6">
      <c r="A255" s="167"/>
      <c r="B255" s="184" t="s">
        <v>781</v>
      </c>
      <c r="C255" s="181">
        <v>0</v>
      </c>
      <c r="D255" s="182"/>
      <c r="E255" s="181"/>
      <c r="F255" s="183">
        <f t="shared" si="3"/>
        <v>0</v>
      </c>
    </row>
    <row r="256" spans="1:6">
      <c r="A256" s="167"/>
      <c r="B256" s="184" t="s">
        <v>782</v>
      </c>
      <c r="C256" s="181"/>
      <c r="D256" s="182"/>
      <c r="E256" s="181">
        <v>2522.8000000000002</v>
      </c>
      <c r="F256" s="183">
        <f t="shared" si="3"/>
        <v>-2522.8000000000002</v>
      </c>
    </row>
    <row r="257" spans="1:6">
      <c r="A257" s="167"/>
      <c r="B257" s="184" t="s">
        <v>783</v>
      </c>
      <c r="C257" s="181">
        <v>0</v>
      </c>
      <c r="D257" s="182"/>
      <c r="E257" s="181"/>
      <c r="F257" s="183">
        <f t="shared" si="3"/>
        <v>0</v>
      </c>
    </row>
    <row r="258" spans="1:6">
      <c r="A258" s="167"/>
      <c r="B258" s="184" t="s">
        <v>784</v>
      </c>
      <c r="C258" s="181">
        <v>0</v>
      </c>
      <c r="D258" s="182"/>
      <c r="E258" s="181"/>
      <c r="F258" s="183">
        <f t="shared" si="3"/>
        <v>0</v>
      </c>
    </row>
    <row r="259" spans="1:6">
      <c r="A259" s="167"/>
      <c r="B259" s="184" t="s">
        <v>785</v>
      </c>
      <c r="C259" s="181">
        <v>0</v>
      </c>
      <c r="D259" s="182"/>
      <c r="E259" s="181"/>
      <c r="F259" s="183">
        <f t="shared" si="3"/>
        <v>0</v>
      </c>
    </row>
    <row r="260" spans="1:6">
      <c r="A260" s="167"/>
      <c r="B260" s="184" t="s">
        <v>786</v>
      </c>
      <c r="C260" s="181">
        <v>0</v>
      </c>
      <c r="D260" s="182"/>
      <c r="E260" s="181"/>
      <c r="F260" s="183">
        <f t="shared" ref="F260:F323" si="4">C260-E260</f>
        <v>0</v>
      </c>
    </row>
    <row r="261" spans="1:6">
      <c r="A261" s="167"/>
      <c r="B261" s="184" t="s">
        <v>787</v>
      </c>
      <c r="C261" s="181">
        <v>0</v>
      </c>
      <c r="D261" s="182"/>
      <c r="E261" s="181"/>
      <c r="F261" s="183">
        <f t="shared" si="4"/>
        <v>0</v>
      </c>
    </row>
    <row r="262" spans="1:6">
      <c r="A262" s="167"/>
      <c r="B262" s="184" t="s">
        <v>788</v>
      </c>
      <c r="C262" s="181">
        <v>0</v>
      </c>
      <c r="D262" s="182"/>
      <c r="E262" s="181"/>
      <c r="F262" s="183">
        <f t="shared" si="4"/>
        <v>0</v>
      </c>
    </row>
    <row r="263" spans="1:6">
      <c r="A263" s="167"/>
      <c r="B263" s="184" t="s">
        <v>789</v>
      </c>
      <c r="C263" s="181">
        <v>0</v>
      </c>
      <c r="D263" s="182"/>
      <c r="E263" s="181"/>
      <c r="F263" s="183">
        <f t="shared" si="4"/>
        <v>0</v>
      </c>
    </row>
    <row r="264" spans="1:6">
      <c r="A264" s="167"/>
      <c r="B264" s="184" t="s">
        <v>790</v>
      </c>
      <c r="C264" s="181">
        <v>0</v>
      </c>
      <c r="D264" s="182"/>
      <c r="E264" s="181"/>
      <c r="F264" s="183">
        <f t="shared" si="4"/>
        <v>0</v>
      </c>
    </row>
    <row r="265" spans="1:6">
      <c r="A265" s="167"/>
      <c r="B265" s="184" t="s">
        <v>791</v>
      </c>
      <c r="C265" s="181">
        <v>0</v>
      </c>
      <c r="D265" s="182"/>
      <c r="E265" s="181"/>
      <c r="F265" s="183">
        <f t="shared" si="4"/>
        <v>0</v>
      </c>
    </row>
    <row r="266" spans="1:6">
      <c r="A266" s="167"/>
      <c r="B266" s="184" t="s">
        <v>792</v>
      </c>
      <c r="C266" s="181">
        <v>0</v>
      </c>
      <c r="D266" s="182"/>
      <c r="E266" s="181"/>
      <c r="F266" s="183">
        <f t="shared" si="4"/>
        <v>0</v>
      </c>
    </row>
    <row r="267" spans="1:6">
      <c r="A267" s="167"/>
      <c r="B267" s="184" t="s">
        <v>793</v>
      </c>
      <c r="C267" s="181">
        <v>0</v>
      </c>
      <c r="D267" s="182"/>
      <c r="E267" s="181"/>
      <c r="F267" s="183">
        <f t="shared" si="4"/>
        <v>0</v>
      </c>
    </row>
    <row r="268" spans="1:6">
      <c r="A268" s="167"/>
      <c r="B268" s="184" t="s">
        <v>425</v>
      </c>
      <c r="C268" s="181">
        <v>0</v>
      </c>
      <c r="D268" s="182"/>
      <c r="E268" s="181"/>
      <c r="F268" s="183">
        <f t="shared" si="4"/>
        <v>0</v>
      </c>
    </row>
    <row r="269" spans="1:6">
      <c r="A269" s="167"/>
      <c r="B269" s="184" t="s">
        <v>794</v>
      </c>
      <c r="C269" s="181">
        <v>0</v>
      </c>
      <c r="D269" s="182"/>
      <c r="E269" s="181"/>
      <c r="F269" s="183">
        <f t="shared" si="4"/>
        <v>0</v>
      </c>
    </row>
    <row r="270" spans="1:6">
      <c r="A270" s="167"/>
      <c r="B270" s="184" t="s">
        <v>795</v>
      </c>
      <c r="C270" s="181">
        <v>0</v>
      </c>
      <c r="D270" s="182"/>
      <c r="E270" s="181"/>
      <c r="F270" s="183">
        <f t="shared" si="4"/>
        <v>0</v>
      </c>
    </row>
    <row r="271" spans="1:6">
      <c r="A271" s="167"/>
      <c r="B271" s="184" t="s">
        <v>796</v>
      </c>
      <c r="C271" s="181">
        <v>0</v>
      </c>
      <c r="D271" s="182"/>
      <c r="E271" s="181"/>
      <c r="F271" s="183">
        <f t="shared" si="4"/>
        <v>0</v>
      </c>
    </row>
    <row r="272" spans="1:6">
      <c r="A272" s="167"/>
      <c r="B272" s="184" t="s">
        <v>426</v>
      </c>
      <c r="C272" s="181"/>
      <c r="D272" s="182"/>
      <c r="E272" s="181">
        <v>24000</v>
      </c>
      <c r="F272" s="183">
        <f t="shared" si="4"/>
        <v>-24000</v>
      </c>
    </row>
    <row r="273" spans="1:6">
      <c r="A273" s="167"/>
      <c r="B273" s="184" t="s">
        <v>797</v>
      </c>
      <c r="C273" s="181">
        <v>0</v>
      </c>
      <c r="D273" s="182"/>
      <c r="E273" s="181"/>
      <c r="F273" s="183">
        <f t="shared" si="4"/>
        <v>0</v>
      </c>
    </row>
    <row r="274" spans="1:6">
      <c r="A274" s="167"/>
      <c r="B274" s="184" t="s">
        <v>798</v>
      </c>
      <c r="C274" s="181">
        <v>0</v>
      </c>
      <c r="D274" s="182"/>
      <c r="E274" s="181"/>
      <c r="F274" s="183">
        <f t="shared" si="4"/>
        <v>0</v>
      </c>
    </row>
    <row r="275" spans="1:6">
      <c r="A275" s="167"/>
      <c r="B275" s="167" t="s">
        <v>799</v>
      </c>
      <c r="C275" s="175">
        <v>0</v>
      </c>
      <c r="D275" s="176"/>
      <c r="E275" s="175"/>
      <c r="F275" s="179">
        <f t="shared" si="4"/>
        <v>0</v>
      </c>
    </row>
    <row r="276" spans="1:6">
      <c r="A276" s="167"/>
      <c r="B276" s="184" t="s">
        <v>800</v>
      </c>
      <c r="C276" s="181">
        <v>0</v>
      </c>
      <c r="D276" s="182"/>
      <c r="E276" s="181"/>
      <c r="F276" s="183">
        <f t="shared" si="4"/>
        <v>0</v>
      </c>
    </row>
    <row r="277" spans="1:6">
      <c r="A277" s="167"/>
      <c r="B277" s="184" t="s">
        <v>801</v>
      </c>
      <c r="C277" s="181">
        <v>0</v>
      </c>
      <c r="D277" s="182"/>
      <c r="E277" s="181"/>
      <c r="F277" s="183">
        <f t="shared" si="4"/>
        <v>0</v>
      </c>
    </row>
    <row r="278" spans="1:6">
      <c r="A278" s="167"/>
      <c r="B278" s="184" t="s">
        <v>802</v>
      </c>
      <c r="C278" s="181">
        <v>0</v>
      </c>
      <c r="D278" s="182"/>
      <c r="E278" s="181"/>
      <c r="F278" s="183">
        <f t="shared" si="4"/>
        <v>0</v>
      </c>
    </row>
    <row r="279" spans="1:6">
      <c r="A279" s="167"/>
      <c r="B279" s="184" t="s">
        <v>803</v>
      </c>
      <c r="C279" s="181">
        <v>0</v>
      </c>
      <c r="D279" s="182"/>
      <c r="E279" s="181"/>
      <c r="F279" s="183">
        <f t="shared" si="4"/>
        <v>0</v>
      </c>
    </row>
    <row r="280" spans="1:6">
      <c r="A280" s="167"/>
      <c r="B280" s="184" t="s">
        <v>804</v>
      </c>
      <c r="C280" s="181">
        <v>0</v>
      </c>
      <c r="D280" s="182"/>
      <c r="E280" s="181"/>
      <c r="F280" s="183">
        <f t="shared" si="4"/>
        <v>0</v>
      </c>
    </row>
    <row r="281" spans="1:6">
      <c r="A281" s="167"/>
      <c r="B281" s="184" t="s">
        <v>805</v>
      </c>
      <c r="C281" s="181">
        <v>0</v>
      </c>
      <c r="D281" s="182"/>
      <c r="E281" s="181"/>
      <c r="F281" s="183">
        <f t="shared" si="4"/>
        <v>0</v>
      </c>
    </row>
    <row r="282" spans="1:6">
      <c r="A282" s="167"/>
      <c r="B282" s="184" t="s">
        <v>806</v>
      </c>
      <c r="C282" s="181">
        <v>0</v>
      </c>
      <c r="D282" s="182"/>
      <c r="E282" s="181"/>
      <c r="F282" s="183">
        <f t="shared" si="4"/>
        <v>0</v>
      </c>
    </row>
    <row r="283" spans="1:6">
      <c r="A283" s="167"/>
      <c r="B283" s="184" t="s">
        <v>807</v>
      </c>
      <c r="C283" s="181">
        <v>0</v>
      </c>
      <c r="D283" s="182"/>
      <c r="E283" s="181"/>
      <c r="F283" s="183">
        <f t="shared" si="4"/>
        <v>0</v>
      </c>
    </row>
    <row r="284" spans="1:6">
      <c r="A284" s="167"/>
      <c r="B284" s="184" t="s">
        <v>808</v>
      </c>
      <c r="C284" s="181">
        <v>0</v>
      </c>
      <c r="D284" s="182"/>
      <c r="E284" s="181"/>
      <c r="F284" s="183">
        <f t="shared" si="4"/>
        <v>0</v>
      </c>
    </row>
    <row r="285" spans="1:6">
      <c r="A285" s="167"/>
      <c r="B285" s="184" t="s">
        <v>809</v>
      </c>
      <c r="C285" s="181">
        <v>0</v>
      </c>
      <c r="D285" s="182"/>
      <c r="E285" s="181"/>
      <c r="F285" s="183">
        <f t="shared" si="4"/>
        <v>0</v>
      </c>
    </row>
    <row r="286" spans="1:6">
      <c r="A286" s="167"/>
      <c r="B286" s="167" t="s">
        <v>810</v>
      </c>
      <c r="C286" s="175">
        <v>0</v>
      </c>
      <c r="D286" s="176"/>
      <c r="E286" s="175"/>
      <c r="F286" s="179">
        <f t="shared" si="4"/>
        <v>0</v>
      </c>
    </row>
    <row r="287" spans="1:6">
      <c r="A287" s="167"/>
      <c r="B287" s="184" t="s">
        <v>811</v>
      </c>
      <c r="C287" s="181">
        <v>0</v>
      </c>
      <c r="D287" s="182"/>
      <c r="E287" s="181"/>
      <c r="F287" s="183">
        <f t="shared" si="4"/>
        <v>0</v>
      </c>
    </row>
    <row r="288" spans="1:6">
      <c r="A288" s="167"/>
      <c r="B288" s="184" t="s">
        <v>812</v>
      </c>
      <c r="C288" s="181">
        <v>0</v>
      </c>
      <c r="D288" s="182"/>
      <c r="E288" s="181"/>
      <c r="F288" s="183">
        <f t="shared" si="4"/>
        <v>0</v>
      </c>
    </row>
    <row r="289" spans="1:6">
      <c r="A289" s="167"/>
      <c r="B289" s="184" t="s">
        <v>813</v>
      </c>
      <c r="C289" s="181">
        <v>0</v>
      </c>
      <c r="D289" s="182"/>
      <c r="E289" s="181"/>
      <c r="F289" s="183">
        <f t="shared" si="4"/>
        <v>0</v>
      </c>
    </row>
    <row r="290" spans="1:6">
      <c r="A290" s="167"/>
      <c r="B290" s="184" t="s">
        <v>814</v>
      </c>
      <c r="C290" s="181">
        <v>0</v>
      </c>
      <c r="D290" s="182"/>
      <c r="E290" s="181"/>
      <c r="F290" s="183">
        <f t="shared" si="4"/>
        <v>0</v>
      </c>
    </row>
    <row r="291" spans="1:6">
      <c r="A291" s="167"/>
      <c r="B291" s="184" t="s">
        <v>815</v>
      </c>
      <c r="C291" s="181">
        <v>0</v>
      </c>
      <c r="D291" s="182"/>
      <c r="E291" s="181"/>
      <c r="F291" s="183">
        <f t="shared" si="4"/>
        <v>0</v>
      </c>
    </row>
    <row r="292" spans="1:6">
      <c r="A292" s="167"/>
      <c r="B292" s="184" t="s">
        <v>816</v>
      </c>
      <c r="C292" s="181">
        <v>0</v>
      </c>
      <c r="D292" s="182"/>
      <c r="E292" s="181"/>
      <c r="F292" s="183">
        <f t="shared" si="4"/>
        <v>0</v>
      </c>
    </row>
    <row r="293" spans="1:6">
      <c r="A293" s="167"/>
      <c r="B293" s="184" t="s">
        <v>817</v>
      </c>
      <c r="C293" s="181">
        <v>0</v>
      </c>
      <c r="D293" s="182"/>
      <c r="E293" s="181"/>
      <c r="F293" s="183">
        <f t="shared" si="4"/>
        <v>0</v>
      </c>
    </row>
    <row r="294" spans="1:6">
      <c r="A294" s="167"/>
      <c r="B294" s="167" t="s">
        <v>427</v>
      </c>
      <c r="C294" s="175">
        <v>0</v>
      </c>
      <c r="D294" s="176"/>
      <c r="E294" s="175"/>
      <c r="F294" s="179">
        <f t="shared" si="4"/>
        <v>0</v>
      </c>
    </row>
    <row r="295" spans="1:6">
      <c r="A295" s="167"/>
      <c r="B295" s="184" t="s">
        <v>818</v>
      </c>
      <c r="C295" s="181">
        <v>0</v>
      </c>
      <c r="D295" s="182"/>
      <c r="E295" s="181"/>
      <c r="F295" s="183">
        <f t="shared" si="4"/>
        <v>0</v>
      </c>
    </row>
    <row r="296" spans="1:6">
      <c r="A296" s="167"/>
      <c r="B296" s="184" t="s">
        <v>819</v>
      </c>
      <c r="C296" s="181">
        <v>0</v>
      </c>
      <c r="D296" s="182"/>
      <c r="E296" s="181"/>
      <c r="F296" s="183">
        <f t="shared" si="4"/>
        <v>0</v>
      </c>
    </row>
    <row r="297" spans="1:6">
      <c r="A297" s="167"/>
      <c r="B297" s="184" t="s">
        <v>820</v>
      </c>
      <c r="C297" s="181">
        <v>0</v>
      </c>
      <c r="D297" s="182"/>
      <c r="E297" s="181"/>
      <c r="F297" s="183">
        <f t="shared" si="4"/>
        <v>0</v>
      </c>
    </row>
    <row r="298" spans="1:6">
      <c r="A298" s="167"/>
      <c r="B298" s="184" t="s">
        <v>821</v>
      </c>
      <c r="C298" s="181">
        <v>0</v>
      </c>
      <c r="D298" s="182"/>
      <c r="E298" s="181"/>
      <c r="F298" s="183">
        <f t="shared" si="4"/>
        <v>0</v>
      </c>
    </row>
    <row r="299" spans="1:6">
      <c r="A299" s="167"/>
      <c r="B299" s="184" t="s">
        <v>822</v>
      </c>
      <c r="C299" s="181">
        <v>0</v>
      </c>
      <c r="D299" s="182"/>
      <c r="E299" s="181"/>
      <c r="F299" s="183">
        <f t="shared" si="4"/>
        <v>0</v>
      </c>
    </row>
    <row r="300" spans="1:6">
      <c r="A300" s="167"/>
      <c r="B300" s="184" t="s">
        <v>823</v>
      </c>
      <c r="C300" s="181">
        <v>0</v>
      </c>
      <c r="D300" s="182"/>
      <c r="E300" s="181"/>
      <c r="F300" s="183">
        <f t="shared" si="4"/>
        <v>0</v>
      </c>
    </row>
    <row r="301" spans="1:6">
      <c r="A301" s="167"/>
      <c r="B301" s="184" t="s">
        <v>428</v>
      </c>
      <c r="C301" s="181">
        <v>0</v>
      </c>
      <c r="D301" s="182"/>
      <c r="E301" s="181"/>
      <c r="F301" s="183">
        <f t="shared" si="4"/>
        <v>0</v>
      </c>
    </row>
    <row r="302" spans="1:6">
      <c r="A302" s="167"/>
      <c r="B302" s="184" t="s">
        <v>824</v>
      </c>
      <c r="C302" s="181">
        <v>0</v>
      </c>
      <c r="D302" s="182"/>
      <c r="E302" s="181"/>
      <c r="F302" s="183">
        <f t="shared" si="4"/>
        <v>0</v>
      </c>
    </row>
    <row r="303" spans="1:6">
      <c r="A303" s="167"/>
      <c r="B303" s="184" t="s">
        <v>825</v>
      </c>
      <c r="C303" s="181">
        <v>0</v>
      </c>
      <c r="D303" s="182"/>
      <c r="E303" s="181"/>
      <c r="F303" s="183">
        <f t="shared" si="4"/>
        <v>0</v>
      </c>
    </row>
    <row r="304" spans="1:6">
      <c r="A304" s="167"/>
      <c r="B304" s="184" t="s">
        <v>826</v>
      </c>
      <c r="C304" s="181">
        <v>0</v>
      </c>
      <c r="D304" s="182"/>
      <c r="E304" s="181"/>
      <c r="F304" s="183">
        <f t="shared" si="4"/>
        <v>0</v>
      </c>
    </row>
    <row r="305" spans="1:6">
      <c r="A305" s="167"/>
      <c r="B305" s="167" t="s">
        <v>827</v>
      </c>
      <c r="C305" s="175">
        <v>0</v>
      </c>
      <c r="D305" s="176"/>
      <c r="E305" s="175"/>
      <c r="F305" s="179">
        <f t="shared" si="4"/>
        <v>0</v>
      </c>
    </row>
    <row r="306" spans="1:6">
      <c r="A306" s="167"/>
      <c r="B306" s="167" t="s">
        <v>429</v>
      </c>
      <c r="C306" s="175"/>
      <c r="D306" s="176"/>
      <c r="E306" s="175">
        <v>1000</v>
      </c>
      <c r="F306" s="179">
        <f t="shared" si="4"/>
        <v>-1000</v>
      </c>
    </row>
    <row r="307" spans="1:6">
      <c r="A307" s="167"/>
      <c r="B307" s="184" t="s">
        <v>828</v>
      </c>
      <c r="C307" s="181">
        <v>0</v>
      </c>
      <c r="D307" s="182"/>
      <c r="E307" s="181"/>
      <c r="F307" s="183">
        <f t="shared" si="4"/>
        <v>0</v>
      </c>
    </row>
    <row r="308" spans="1:6">
      <c r="A308" s="167"/>
      <c r="B308" s="184" t="s">
        <v>829</v>
      </c>
      <c r="C308" s="181">
        <v>0</v>
      </c>
      <c r="D308" s="182"/>
      <c r="E308" s="181"/>
      <c r="F308" s="183">
        <f t="shared" si="4"/>
        <v>0</v>
      </c>
    </row>
    <row r="309" spans="1:6">
      <c r="A309" s="167"/>
      <c r="B309" s="184" t="s">
        <v>430</v>
      </c>
      <c r="C309" s="181">
        <v>0</v>
      </c>
      <c r="D309" s="182"/>
      <c r="E309" s="181"/>
      <c r="F309" s="183">
        <f t="shared" si="4"/>
        <v>0</v>
      </c>
    </row>
    <row r="310" spans="1:6">
      <c r="A310" s="167"/>
      <c r="B310" s="184" t="s">
        <v>830</v>
      </c>
      <c r="C310" s="181">
        <v>0</v>
      </c>
      <c r="D310" s="182"/>
      <c r="E310" s="181"/>
      <c r="F310" s="183">
        <f t="shared" si="4"/>
        <v>0</v>
      </c>
    </row>
    <row r="311" spans="1:6">
      <c r="A311" s="167"/>
      <c r="B311" s="184" t="s">
        <v>831</v>
      </c>
      <c r="C311" s="181">
        <v>0</v>
      </c>
      <c r="D311" s="182"/>
      <c r="E311" s="181"/>
      <c r="F311" s="183">
        <f t="shared" si="4"/>
        <v>0</v>
      </c>
    </row>
    <row r="312" spans="1:6">
      <c r="A312" s="167"/>
      <c r="B312" s="184" t="s">
        <v>431</v>
      </c>
      <c r="C312" s="181">
        <v>0</v>
      </c>
      <c r="D312" s="182"/>
      <c r="E312" s="181"/>
      <c r="F312" s="183">
        <f t="shared" si="4"/>
        <v>0</v>
      </c>
    </row>
    <row r="313" spans="1:6">
      <c r="A313" s="167"/>
      <c r="B313" s="184" t="s">
        <v>832</v>
      </c>
      <c r="C313" s="181">
        <v>0</v>
      </c>
      <c r="D313" s="182"/>
      <c r="E313" s="181"/>
      <c r="F313" s="183">
        <f t="shared" si="4"/>
        <v>0</v>
      </c>
    </row>
    <row r="314" spans="1:6">
      <c r="A314" s="167"/>
      <c r="B314" s="184" t="s">
        <v>833</v>
      </c>
      <c r="C314" s="181">
        <v>0</v>
      </c>
      <c r="D314" s="182"/>
      <c r="E314" s="181"/>
      <c r="F314" s="183">
        <f t="shared" si="4"/>
        <v>0</v>
      </c>
    </row>
    <row r="315" spans="1:6">
      <c r="A315" s="167"/>
      <c r="B315" s="184" t="s">
        <v>834</v>
      </c>
      <c r="C315" s="181">
        <v>0</v>
      </c>
      <c r="D315" s="182"/>
      <c r="E315" s="181"/>
      <c r="F315" s="183">
        <f t="shared" si="4"/>
        <v>0</v>
      </c>
    </row>
    <row r="316" spans="1:6">
      <c r="A316" s="167"/>
      <c r="B316" s="184" t="s">
        <v>835</v>
      </c>
      <c r="C316" s="181">
        <v>0</v>
      </c>
      <c r="D316" s="182"/>
      <c r="E316" s="181"/>
      <c r="F316" s="183">
        <f t="shared" si="4"/>
        <v>0</v>
      </c>
    </row>
    <row r="317" spans="1:6">
      <c r="A317" s="167"/>
      <c r="B317" s="184" t="s">
        <v>836</v>
      </c>
      <c r="C317" s="181">
        <v>0</v>
      </c>
      <c r="D317" s="182"/>
      <c r="E317" s="181"/>
      <c r="F317" s="183">
        <f t="shared" si="4"/>
        <v>0</v>
      </c>
    </row>
    <row r="318" spans="1:6">
      <c r="A318" s="167"/>
      <c r="B318" s="184" t="s">
        <v>837</v>
      </c>
      <c r="C318" s="181">
        <v>0</v>
      </c>
      <c r="D318" s="182"/>
      <c r="E318" s="181"/>
      <c r="F318" s="183">
        <f t="shared" si="4"/>
        <v>0</v>
      </c>
    </row>
    <row r="319" spans="1:6">
      <c r="A319" s="167"/>
      <c r="B319" s="184" t="s">
        <v>838</v>
      </c>
      <c r="C319" s="181">
        <v>0</v>
      </c>
      <c r="D319" s="182"/>
      <c r="E319" s="181"/>
      <c r="F319" s="183">
        <f t="shared" si="4"/>
        <v>0</v>
      </c>
    </row>
    <row r="320" spans="1:6">
      <c r="A320" s="167"/>
      <c r="B320" s="184" t="s">
        <v>839</v>
      </c>
      <c r="C320" s="181">
        <v>0</v>
      </c>
      <c r="D320" s="182"/>
      <c r="E320" s="181"/>
      <c r="F320" s="183">
        <f t="shared" si="4"/>
        <v>0</v>
      </c>
    </row>
    <row r="321" spans="1:6">
      <c r="A321" s="167"/>
      <c r="B321" s="184" t="s">
        <v>432</v>
      </c>
      <c r="C321" s="181">
        <v>0</v>
      </c>
      <c r="D321" s="182"/>
      <c r="E321" s="181"/>
      <c r="F321" s="183">
        <f t="shared" si="4"/>
        <v>0</v>
      </c>
    </row>
    <row r="322" spans="1:6">
      <c r="A322" s="167"/>
      <c r="B322" s="184" t="s">
        <v>840</v>
      </c>
      <c r="C322" s="181">
        <v>0</v>
      </c>
      <c r="D322" s="182"/>
      <c r="E322" s="181"/>
      <c r="F322" s="183">
        <f t="shared" si="4"/>
        <v>0</v>
      </c>
    </row>
    <row r="323" spans="1:6">
      <c r="A323" s="167"/>
      <c r="B323" s="184" t="s">
        <v>841</v>
      </c>
      <c r="C323" s="181">
        <v>0</v>
      </c>
      <c r="D323" s="182"/>
      <c r="E323" s="181"/>
      <c r="F323" s="183">
        <f t="shared" si="4"/>
        <v>0</v>
      </c>
    </row>
    <row r="324" spans="1:6">
      <c r="A324" s="167"/>
      <c r="B324" s="184" t="s">
        <v>842</v>
      </c>
      <c r="C324" s="181"/>
      <c r="D324" s="182"/>
      <c r="E324" s="181">
        <v>49817.5</v>
      </c>
      <c r="F324" s="183">
        <f t="shared" ref="F324:F387" si="5">C324-E324</f>
        <v>-49817.5</v>
      </c>
    </row>
    <row r="325" spans="1:6">
      <c r="A325" s="167"/>
      <c r="B325" s="184" t="s">
        <v>843</v>
      </c>
      <c r="C325" s="181">
        <v>0</v>
      </c>
      <c r="D325" s="182"/>
      <c r="E325" s="181"/>
      <c r="F325" s="183">
        <f t="shared" si="5"/>
        <v>0</v>
      </c>
    </row>
    <row r="326" spans="1:6">
      <c r="A326" s="167"/>
      <c r="B326" s="184" t="s">
        <v>844</v>
      </c>
      <c r="C326" s="181">
        <v>0</v>
      </c>
      <c r="D326" s="182"/>
      <c r="E326" s="181"/>
      <c r="F326" s="183">
        <f t="shared" si="5"/>
        <v>0</v>
      </c>
    </row>
    <row r="327" spans="1:6">
      <c r="A327" s="167"/>
      <c r="B327" s="184" t="s">
        <v>845</v>
      </c>
      <c r="C327" s="181">
        <v>0</v>
      </c>
      <c r="D327" s="182"/>
      <c r="E327" s="181"/>
      <c r="F327" s="183">
        <f t="shared" si="5"/>
        <v>0</v>
      </c>
    </row>
    <row r="328" spans="1:6">
      <c r="A328" s="167"/>
      <c r="B328" s="184" t="s">
        <v>433</v>
      </c>
      <c r="C328" s="181">
        <v>0</v>
      </c>
      <c r="D328" s="182"/>
      <c r="E328" s="181"/>
      <c r="F328" s="183">
        <f t="shared" si="5"/>
        <v>0</v>
      </c>
    </row>
    <row r="329" spans="1:6">
      <c r="A329" s="167"/>
      <c r="B329" s="184" t="s">
        <v>846</v>
      </c>
      <c r="C329" s="181"/>
      <c r="D329" s="182"/>
      <c r="E329" s="181">
        <v>114480</v>
      </c>
      <c r="F329" s="183">
        <f t="shared" si="5"/>
        <v>-114480</v>
      </c>
    </row>
    <row r="330" spans="1:6">
      <c r="A330" s="167"/>
      <c r="B330" s="184" t="s">
        <v>434</v>
      </c>
      <c r="C330" s="181"/>
      <c r="D330" s="182"/>
      <c r="E330" s="181">
        <v>2989</v>
      </c>
      <c r="F330" s="183">
        <f t="shared" si="5"/>
        <v>-2989</v>
      </c>
    </row>
    <row r="331" spans="1:6">
      <c r="A331" s="167"/>
      <c r="B331" s="184" t="s">
        <v>384</v>
      </c>
      <c r="C331" s="181">
        <v>0</v>
      </c>
      <c r="D331" s="182"/>
      <c r="E331" s="181"/>
      <c r="F331" s="183">
        <f t="shared" si="5"/>
        <v>0</v>
      </c>
    </row>
    <row r="332" spans="1:6">
      <c r="A332" s="167"/>
      <c r="B332" s="167" t="s">
        <v>414</v>
      </c>
      <c r="C332" s="175"/>
      <c r="D332" s="176"/>
      <c r="E332" s="175">
        <v>48443.72</v>
      </c>
      <c r="F332" s="179">
        <f t="shared" si="5"/>
        <v>-48443.72</v>
      </c>
    </row>
    <row r="333" spans="1:6">
      <c r="A333" s="167"/>
      <c r="B333" s="184" t="s">
        <v>847</v>
      </c>
      <c r="C333" s="181">
        <v>0</v>
      </c>
      <c r="D333" s="182"/>
      <c r="E333" s="181"/>
      <c r="F333" s="183">
        <f t="shared" si="5"/>
        <v>0</v>
      </c>
    </row>
    <row r="334" spans="1:6">
      <c r="A334" s="167"/>
      <c r="B334" s="167" t="s">
        <v>415</v>
      </c>
      <c r="C334" s="175"/>
      <c r="D334" s="176"/>
      <c r="E334" s="175">
        <v>3930</v>
      </c>
      <c r="F334" s="179">
        <f t="shared" si="5"/>
        <v>-3930</v>
      </c>
    </row>
    <row r="335" spans="1:6">
      <c r="A335" s="167"/>
      <c r="B335" s="167" t="s">
        <v>578</v>
      </c>
      <c r="C335" s="175"/>
      <c r="D335" s="176"/>
      <c r="E335" s="175">
        <v>232414.45</v>
      </c>
      <c r="F335" s="179">
        <f t="shared" si="5"/>
        <v>-232414.45</v>
      </c>
    </row>
    <row r="336" spans="1:6">
      <c r="A336" s="167"/>
      <c r="B336" s="184" t="s">
        <v>848</v>
      </c>
      <c r="C336" s="181">
        <v>0</v>
      </c>
      <c r="D336" s="182"/>
      <c r="E336" s="181"/>
      <c r="F336" s="183">
        <f t="shared" si="5"/>
        <v>0</v>
      </c>
    </row>
    <row r="337" spans="1:6">
      <c r="A337" s="167"/>
      <c r="B337" s="167" t="s">
        <v>849</v>
      </c>
      <c r="C337" s="175"/>
      <c r="D337" s="176"/>
      <c r="E337" s="175">
        <v>299427.61</v>
      </c>
      <c r="F337" s="179">
        <f t="shared" si="5"/>
        <v>-299427.61</v>
      </c>
    </row>
    <row r="338" spans="1:6">
      <c r="A338" s="167"/>
      <c r="B338" s="167" t="s">
        <v>850</v>
      </c>
      <c r="C338" s="175"/>
      <c r="D338" s="176"/>
      <c r="E338" s="175">
        <v>31169.99</v>
      </c>
      <c r="F338" s="179">
        <f t="shared" si="5"/>
        <v>-31169.99</v>
      </c>
    </row>
    <row r="339" spans="1:6">
      <c r="A339" s="167"/>
      <c r="B339" s="167" t="s">
        <v>851</v>
      </c>
      <c r="C339" s="175"/>
      <c r="D339" s="176"/>
      <c r="E339" s="175">
        <v>500.63</v>
      </c>
      <c r="F339" s="179">
        <f t="shared" si="5"/>
        <v>-500.63</v>
      </c>
    </row>
    <row r="340" spans="1:6">
      <c r="A340" s="167"/>
      <c r="B340" s="167" t="s">
        <v>852</v>
      </c>
      <c r="C340" s="175">
        <v>0</v>
      </c>
      <c r="D340" s="176"/>
      <c r="E340" s="175"/>
      <c r="F340" s="179">
        <f t="shared" si="5"/>
        <v>0</v>
      </c>
    </row>
    <row r="341" spans="1:6">
      <c r="A341" s="167"/>
      <c r="B341" s="167" t="s">
        <v>853</v>
      </c>
      <c r="C341" s="175"/>
      <c r="D341" s="176"/>
      <c r="E341" s="175">
        <v>2859.34</v>
      </c>
      <c r="F341" s="179">
        <f t="shared" si="5"/>
        <v>-2859.34</v>
      </c>
    </row>
    <row r="342" spans="1:6">
      <c r="A342" s="167"/>
      <c r="B342" s="184" t="s">
        <v>854</v>
      </c>
      <c r="C342" s="181">
        <v>0</v>
      </c>
      <c r="D342" s="182"/>
      <c r="E342" s="181"/>
      <c r="F342" s="183">
        <f t="shared" si="5"/>
        <v>0</v>
      </c>
    </row>
    <row r="343" spans="1:6">
      <c r="A343" s="167"/>
      <c r="B343" s="167" t="s">
        <v>855</v>
      </c>
      <c r="C343" s="175"/>
      <c r="D343" s="176"/>
      <c r="E343" s="175">
        <v>28.38</v>
      </c>
      <c r="F343" s="179">
        <f t="shared" si="5"/>
        <v>-28.38</v>
      </c>
    </row>
    <row r="344" spans="1:6">
      <c r="A344" s="167"/>
      <c r="B344" s="167" t="s">
        <v>856</v>
      </c>
      <c r="C344" s="175"/>
      <c r="D344" s="176"/>
      <c r="E344" s="175">
        <v>5808.24</v>
      </c>
      <c r="F344" s="179">
        <f t="shared" si="5"/>
        <v>-5808.24</v>
      </c>
    </row>
    <row r="345" spans="1:6">
      <c r="A345" s="167"/>
      <c r="B345" s="167" t="s">
        <v>857</v>
      </c>
      <c r="C345" s="175"/>
      <c r="D345" s="176"/>
      <c r="E345" s="175">
        <v>176096.97</v>
      </c>
      <c r="F345" s="179">
        <f t="shared" si="5"/>
        <v>-176096.97</v>
      </c>
    </row>
    <row r="346" spans="1:6">
      <c r="A346" s="167"/>
      <c r="B346" s="184" t="s">
        <v>858</v>
      </c>
      <c r="C346" s="181">
        <v>0</v>
      </c>
      <c r="D346" s="182"/>
      <c r="E346" s="181"/>
      <c r="F346" s="183">
        <f t="shared" si="5"/>
        <v>0</v>
      </c>
    </row>
    <row r="347" spans="1:6">
      <c r="A347" s="167"/>
      <c r="B347" s="184" t="s">
        <v>449</v>
      </c>
      <c r="C347" s="181"/>
      <c r="D347" s="182"/>
      <c r="E347" s="181">
        <v>24457.89</v>
      </c>
      <c r="F347" s="183">
        <f t="shared" si="5"/>
        <v>-24457.89</v>
      </c>
    </row>
    <row r="348" spans="1:6">
      <c r="A348" s="167"/>
      <c r="B348" s="184" t="s">
        <v>859</v>
      </c>
      <c r="C348" s="181"/>
      <c r="D348" s="182"/>
      <c r="E348" s="181">
        <v>162357.26</v>
      </c>
      <c r="F348" s="183">
        <f t="shared" si="5"/>
        <v>-162357.26</v>
      </c>
    </row>
    <row r="349" spans="1:6">
      <c r="A349" s="167"/>
      <c r="B349" s="184" t="s">
        <v>860</v>
      </c>
      <c r="C349" s="181"/>
      <c r="D349" s="182"/>
      <c r="E349" s="181">
        <v>112004.77</v>
      </c>
      <c r="F349" s="183">
        <f t="shared" si="5"/>
        <v>-112004.77</v>
      </c>
    </row>
    <row r="350" spans="1:6">
      <c r="A350" s="167"/>
      <c r="B350" s="184" t="s">
        <v>861</v>
      </c>
      <c r="C350" s="181"/>
      <c r="D350" s="182"/>
      <c r="E350" s="181">
        <v>2201620.58</v>
      </c>
      <c r="F350" s="183">
        <f>C350-E350</f>
        <v>-2201620.58</v>
      </c>
    </row>
    <row r="351" spans="1:6">
      <c r="A351" s="167"/>
      <c r="B351" s="184" t="s">
        <v>862</v>
      </c>
      <c r="C351" s="181"/>
      <c r="D351" s="182"/>
      <c r="E351" s="181">
        <v>93356.83</v>
      </c>
      <c r="F351" s="183">
        <f t="shared" si="5"/>
        <v>-93356.83</v>
      </c>
    </row>
    <row r="352" spans="1:6">
      <c r="A352" s="167"/>
      <c r="B352" s="167" t="s">
        <v>457</v>
      </c>
      <c r="C352" s="175"/>
      <c r="D352" s="176"/>
      <c r="E352" s="175">
        <v>75000</v>
      </c>
      <c r="F352" s="179">
        <f t="shared" si="5"/>
        <v>-75000</v>
      </c>
    </row>
    <row r="353" spans="1:6">
      <c r="A353" s="167"/>
      <c r="B353" s="167" t="s">
        <v>458</v>
      </c>
      <c r="C353" s="175"/>
      <c r="D353" s="176"/>
      <c r="E353" s="175">
        <v>11089.56</v>
      </c>
      <c r="F353" s="179">
        <f t="shared" si="5"/>
        <v>-11089.56</v>
      </c>
    </row>
    <row r="354" spans="1:6">
      <c r="A354" s="167"/>
      <c r="B354" s="167" t="s">
        <v>459</v>
      </c>
      <c r="C354" s="175"/>
      <c r="D354" s="176"/>
      <c r="E354" s="175">
        <v>849871.23</v>
      </c>
      <c r="F354" s="179">
        <f t="shared" si="5"/>
        <v>-849871.23</v>
      </c>
    </row>
    <row r="355" spans="1:6">
      <c r="A355" s="167"/>
      <c r="B355" s="167" t="s">
        <v>461</v>
      </c>
      <c r="C355" s="175"/>
      <c r="D355" s="176"/>
      <c r="E355" s="175">
        <v>27845</v>
      </c>
      <c r="F355" s="179">
        <f t="shared" si="5"/>
        <v>-27845</v>
      </c>
    </row>
    <row r="356" spans="1:6">
      <c r="A356" s="167"/>
      <c r="B356" s="167" t="s">
        <v>863</v>
      </c>
      <c r="C356" s="175"/>
      <c r="D356" s="176"/>
      <c r="E356" s="175">
        <v>50000</v>
      </c>
      <c r="F356" s="179">
        <f t="shared" si="5"/>
        <v>-50000</v>
      </c>
    </row>
    <row r="357" spans="1:6">
      <c r="A357" s="167"/>
      <c r="B357" s="167" t="s">
        <v>463</v>
      </c>
      <c r="C357" s="175"/>
      <c r="D357" s="176"/>
      <c r="E357" s="175">
        <v>65695.649999999994</v>
      </c>
      <c r="F357" s="179">
        <f t="shared" si="5"/>
        <v>-65695.649999999994</v>
      </c>
    </row>
    <row r="358" spans="1:6">
      <c r="A358" s="167"/>
      <c r="B358" s="167" t="s">
        <v>464</v>
      </c>
      <c r="C358" s="175"/>
      <c r="D358" s="176"/>
      <c r="E358" s="175">
        <v>6231071.1500000004</v>
      </c>
      <c r="F358" s="179">
        <f t="shared" si="5"/>
        <v>-6231071.1500000004</v>
      </c>
    </row>
    <row r="359" spans="1:6">
      <c r="A359" s="167"/>
      <c r="B359" s="167" t="s">
        <v>864</v>
      </c>
      <c r="C359" s="175"/>
      <c r="D359" s="176"/>
      <c r="E359" s="175">
        <v>219099.27</v>
      </c>
      <c r="F359" s="179">
        <f t="shared" si="5"/>
        <v>-219099.27</v>
      </c>
    </row>
    <row r="360" spans="1:6">
      <c r="A360" s="167"/>
      <c r="B360" s="167" t="s">
        <v>865</v>
      </c>
      <c r="C360" s="175"/>
      <c r="D360" s="176"/>
      <c r="E360" s="175">
        <v>2656692.09</v>
      </c>
      <c r="F360" s="179">
        <f t="shared" si="5"/>
        <v>-2656692.09</v>
      </c>
    </row>
    <row r="361" spans="1:6">
      <c r="A361" s="167"/>
      <c r="B361" s="167" t="s">
        <v>866</v>
      </c>
      <c r="C361" s="175">
        <v>1670.4</v>
      </c>
      <c r="D361" s="176"/>
      <c r="E361" s="175"/>
      <c r="F361" s="179">
        <f t="shared" si="5"/>
        <v>1670.4</v>
      </c>
    </row>
    <row r="362" spans="1:6">
      <c r="A362" s="167"/>
      <c r="B362" s="167" t="s">
        <v>867</v>
      </c>
      <c r="C362" s="175"/>
      <c r="D362" s="176"/>
      <c r="E362" s="175">
        <v>10695</v>
      </c>
      <c r="F362" s="179">
        <f t="shared" si="5"/>
        <v>-10695</v>
      </c>
    </row>
    <row r="363" spans="1:6">
      <c r="A363" s="167"/>
      <c r="B363" s="167" t="s">
        <v>868</v>
      </c>
      <c r="C363" s="175"/>
      <c r="D363" s="176"/>
      <c r="E363" s="175">
        <v>1503803.17</v>
      </c>
      <c r="F363" s="179">
        <f t="shared" si="5"/>
        <v>-1503803.17</v>
      </c>
    </row>
    <row r="364" spans="1:6">
      <c r="A364" s="167"/>
      <c r="B364" s="167" t="s">
        <v>869</v>
      </c>
      <c r="C364" s="175"/>
      <c r="D364" s="176"/>
      <c r="E364" s="175">
        <v>77130.759999999995</v>
      </c>
      <c r="F364" s="179">
        <f t="shared" si="5"/>
        <v>-77130.759999999995</v>
      </c>
    </row>
    <row r="365" spans="1:6">
      <c r="A365" s="167"/>
      <c r="B365" s="167" t="s">
        <v>870</v>
      </c>
      <c r="C365" s="175"/>
      <c r="D365" s="176"/>
      <c r="E365" s="175">
        <v>915100.85</v>
      </c>
      <c r="F365" s="179">
        <f t="shared" si="5"/>
        <v>-915100.85</v>
      </c>
    </row>
    <row r="366" spans="1:6">
      <c r="A366" s="167"/>
      <c r="B366" s="184" t="s">
        <v>468</v>
      </c>
      <c r="C366" s="181"/>
      <c r="D366" s="182"/>
      <c r="E366" s="181">
        <v>588907.11</v>
      </c>
      <c r="F366" s="183">
        <f t="shared" si="5"/>
        <v>-588907.11</v>
      </c>
    </row>
    <row r="367" spans="1:6">
      <c r="A367" s="167"/>
      <c r="B367" s="184" t="s">
        <v>469</v>
      </c>
      <c r="C367" s="181"/>
      <c r="D367" s="182"/>
      <c r="E367" s="181">
        <v>209969.74</v>
      </c>
      <c r="F367" s="183">
        <f t="shared" si="5"/>
        <v>-209969.74</v>
      </c>
    </row>
    <row r="368" spans="1:6">
      <c r="A368" s="167"/>
      <c r="B368" s="184" t="s">
        <v>871</v>
      </c>
      <c r="C368" s="181"/>
      <c r="D368" s="182"/>
      <c r="E368" s="181">
        <v>526004.32999999996</v>
      </c>
      <c r="F368" s="183">
        <f t="shared" si="5"/>
        <v>-526004.32999999996</v>
      </c>
    </row>
    <row r="369" spans="1:6">
      <c r="A369" s="167"/>
      <c r="B369" s="184" t="s">
        <v>471</v>
      </c>
      <c r="C369" s="181"/>
      <c r="D369" s="182"/>
      <c r="E369" s="181">
        <v>254363.67</v>
      </c>
      <c r="F369" s="183">
        <f t="shared" si="5"/>
        <v>-254363.67</v>
      </c>
    </row>
    <row r="370" spans="1:6">
      <c r="A370" s="167"/>
      <c r="B370" s="184" t="s">
        <v>472</v>
      </c>
      <c r="C370" s="181"/>
      <c r="D370" s="182"/>
      <c r="E370" s="181">
        <v>431854.42</v>
      </c>
      <c r="F370" s="183">
        <f t="shared" si="5"/>
        <v>-431854.42</v>
      </c>
    </row>
    <row r="371" spans="1:6">
      <c r="A371" s="167"/>
      <c r="B371" s="167" t="s">
        <v>872</v>
      </c>
      <c r="C371" s="175"/>
      <c r="D371" s="176"/>
      <c r="E371" s="175">
        <v>5.28</v>
      </c>
      <c r="F371" s="179">
        <f t="shared" si="5"/>
        <v>-5.28</v>
      </c>
    </row>
    <row r="372" spans="1:6">
      <c r="A372" s="167"/>
      <c r="B372" s="167" t="s">
        <v>476</v>
      </c>
      <c r="C372" s="175"/>
      <c r="D372" s="176"/>
      <c r="E372" s="175">
        <v>99017.24</v>
      </c>
      <c r="F372" s="179">
        <f t="shared" si="5"/>
        <v>-99017.24</v>
      </c>
    </row>
    <row r="373" spans="1:6">
      <c r="A373" s="167"/>
      <c r="B373" s="167" t="s">
        <v>478</v>
      </c>
      <c r="C373" s="175"/>
      <c r="D373" s="176"/>
      <c r="E373" s="175">
        <v>100</v>
      </c>
      <c r="F373" s="179">
        <f t="shared" si="5"/>
        <v>-100</v>
      </c>
    </row>
    <row r="374" spans="1:6">
      <c r="A374" s="167"/>
      <c r="B374" s="167" t="s">
        <v>479</v>
      </c>
      <c r="C374" s="175"/>
      <c r="D374" s="176"/>
      <c r="E374" s="175">
        <v>2431</v>
      </c>
      <c r="F374" s="179">
        <f t="shared" si="5"/>
        <v>-2431</v>
      </c>
    </row>
    <row r="375" spans="1:6">
      <c r="A375" s="167"/>
      <c r="B375" s="167" t="s">
        <v>480</v>
      </c>
      <c r="C375" s="175"/>
      <c r="D375" s="176"/>
      <c r="E375" s="175">
        <v>705030</v>
      </c>
      <c r="F375" s="179">
        <f t="shared" si="5"/>
        <v>-705030</v>
      </c>
    </row>
    <row r="376" spans="1:6">
      <c r="A376" s="167"/>
      <c r="B376" s="167" t="s">
        <v>873</v>
      </c>
      <c r="C376" s="175"/>
      <c r="D376" s="176"/>
      <c r="E376" s="175">
        <v>1600</v>
      </c>
      <c r="F376" s="179">
        <f t="shared" si="5"/>
        <v>-1600</v>
      </c>
    </row>
    <row r="377" spans="1:6">
      <c r="A377" s="167"/>
      <c r="B377" s="167" t="s">
        <v>483</v>
      </c>
      <c r="C377" s="175"/>
      <c r="D377" s="176"/>
      <c r="E377" s="175">
        <v>9145.61</v>
      </c>
      <c r="F377" s="179">
        <f t="shared" si="5"/>
        <v>-9145.61</v>
      </c>
    </row>
    <row r="378" spans="1:6">
      <c r="A378" s="167"/>
      <c r="B378" s="167" t="s">
        <v>484</v>
      </c>
      <c r="C378" s="175"/>
      <c r="D378" s="176"/>
      <c r="E378" s="175">
        <v>11147.85</v>
      </c>
      <c r="F378" s="179">
        <f t="shared" si="5"/>
        <v>-11147.85</v>
      </c>
    </row>
    <row r="379" spans="1:6">
      <c r="A379" s="167"/>
      <c r="B379" s="167" t="s">
        <v>485</v>
      </c>
      <c r="C379" s="175"/>
      <c r="D379" s="176"/>
      <c r="E379" s="175">
        <v>26000</v>
      </c>
      <c r="F379" s="179">
        <f t="shared" si="5"/>
        <v>-26000</v>
      </c>
    </row>
    <row r="380" spans="1:6">
      <c r="A380" s="167"/>
      <c r="B380" s="167" t="s">
        <v>486</v>
      </c>
      <c r="C380" s="175"/>
      <c r="D380" s="176"/>
      <c r="E380" s="175">
        <v>79522.78</v>
      </c>
      <c r="F380" s="179">
        <f t="shared" si="5"/>
        <v>-79522.78</v>
      </c>
    </row>
    <row r="381" spans="1:6">
      <c r="A381" s="167"/>
      <c r="B381" s="184" t="s">
        <v>874</v>
      </c>
      <c r="C381" s="181"/>
      <c r="D381" s="182"/>
      <c r="E381" s="181">
        <v>123338</v>
      </c>
      <c r="F381" s="183">
        <f t="shared" si="5"/>
        <v>-123338</v>
      </c>
    </row>
    <row r="382" spans="1:6">
      <c r="A382" s="167"/>
      <c r="B382" s="167" t="s">
        <v>487</v>
      </c>
      <c r="C382" s="175"/>
      <c r="D382" s="176"/>
      <c r="E382" s="175">
        <v>23160</v>
      </c>
      <c r="F382" s="179">
        <f t="shared" si="5"/>
        <v>-23160</v>
      </c>
    </row>
    <row r="383" spans="1:6">
      <c r="A383" s="167"/>
      <c r="B383" s="167" t="s">
        <v>488</v>
      </c>
      <c r="C383" s="175"/>
      <c r="D383" s="176"/>
      <c r="E383" s="175">
        <v>204524.69</v>
      </c>
      <c r="F383" s="179">
        <f t="shared" si="5"/>
        <v>-204524.69</v>
      </c>
    </row>
    <row r="384" spans="1:6">
      <c r="A384" s="167"/>
      <c r="B384" s="184" t="s">
        <v>489</v>
      </c>
      <c r="C384" s="181"/>
      <c r="D384" s="182"/>
      <c r="E384" s="181">
        <v>71096.33</v>
      </c>
      <c r="F384" s="183">
        <f t="shared" si="5"/>
        <v>-71096.33</v>
      </c>
    </row>
    <row r="385" spans="1:6">
      <c r="A385" s="167"/>
      <c r="B385" s="184" t="s">
        <v>498</v>
      </c>
      <c r="C385" s="181">
        <v>88419.66</v>
      </c>
      <c r="D385" s="182"/>
      <c r="E385" s="181"/>
      <c r="F385" s="183">
        <f t="shared" si="5"/>
        <v>88419.66</v>
      </c>
    </row>
    <row r="386" spans="1:6">
      <c r="A386" s="167"/>
      <c r="B386" s="184" t="s">
        <v>499</v>
      </c>
      <c r="C386" s="181">
        <v>177209.60000000001</v>
      </c>
      <c r="D386" s="182"/>
      <c r="E386" s="181"/>
      <c r="F386" s="183">
        <f t="shared" si="5"/>
        <v>177209.60000000001</v>
      </c>
    </row>
    <row r="387" spans="1:6">
      <c r="A387" s="167"/>
      <c r="B387" s="167" t="s">
        <v>500</v>
      </c>
      <c r="C387" s="175">
        <v>28660.35</v>
      </c>
      <c r="D387" s="176"/>
      <c r="E387" s="175"/>
      <c r="F387" s="179">
        <f t="shared" si="5"/>
        <v>28660.35</v>
      </c>
    </row>
    <row r="388" spans="1:6">
      <c r="A388" s="167"/>
      <c r="B388" s="167" t="s">
        <v>493</v>
      </c>
      <c r="C388" s="175">
        <v>4467224.25</v>
      </c>
      <c r="D388" s="176"/>
      <c r="E388" s="175"/>
      <c r="F388" s="179">
        <f t="shared" ref="F388:F439" si="6">C388-E388</f>
        <v>4467224.25</v>
      </c>
    </row>
    <row r="389" spans="1:6">
      <c r="A389" s="167"/>
      <c r="B389" s="167" t="s">
        <v>494</v>
      </c>
      <c r="C389" s="175">
        <v>225538.53</v>
      </c>
      <c r="D389" s="176"/>
      <c r="E389" s="175"/>
      <c r="F389" s="179">
        <f t="shared" si="6"/>
        <v>225538.53</v>
      </c>
    </row>
    <row r="390" spans="1:6">
      <c r="A390" s="167"/>
      <c r="B390" s="167" t="s">
        <v>495</v>
      </c>
      <c r="C390" s="175">
        <v>290272.26</v>
      </c>
      <c r="D390" s="176"/>
      <c r="E390" s="175"/>
      <c r="F390" s="179">
        <f t="shared" si="6"/>
        <v>290272.26</v>
      </c>
    </row>
    <row r="391" spans="1:6">
      <c r="A391" s="167"/>
      <c r="B391" s="167" t="s">
        <v>501</v>
      </c>
      <c r="C391" s="175">
        <v>0</v>
      </c>
      <c r="D391" s="176"/>
      <c r="E391" s="175"/>
      <c r="F391" s="179">
        <f t="shared" si="6"/>
        <v>0</v>
      </c>
    </row>
    <row r="392" spans="1:6">
      <c r="A392" s="167"/>
      <c r="B392" s="167" t="s">
        <v>875</v>
      </c>
      <c r="C392" s="175">
        <v>63000</v>
      </c>
      <c r="D392" s="176"/>
      <c r="E392" s="175"/>
      <c r="F392" s="179">
        <f t="shared" si="6"/>
        <v>63000</v>
      </c>
    </row>
    <row r="393" spans="1:6">
      <c r="A393" s="167"/>
      <c r="B393" s="184" t="s">
        <v>503</v>
      </c>
      <c r="C393" s="181">
        <v>1050</v>
      </c>
      <c r="D393" s="182"/>
      <c r="E393" s="181"/>
      <c r="F393" s="183">
        <f t="shared" si="6"/>
        <v>1050</v>
      </c>
    </row>
    <row r="394" spans="1:6">
      <c r="A394" s="167"/>
      <c r="B394" s="167" t="s">
        <v>505</v>
      </c>
      <c r="C394" s="175">
        <v>5358797.88</v>
      </c>
      <c r="D394" s="176"/>
      <c r="E394" s="175"/>
      <c r="F394" s="179">
        <f t="shared" si="6"/>
        <v>5358797.88</v>
      </c>
    </row>
    <row r="395" spans="1:6">
      <c r="A395" s="167"/>
      <c r="B395" s="167" t="s">
        <v>506</v>
      </c>
      <c r="C395" s="175">
        <v>516473.91</v>
      </c>
      <c r="D395" s="176"/>
      <c r="E395" s="175"/>
      <c r="F395" s="179">
        <f t="shared" si="6"/>
        <v>516473.91</v>
      </c>
    </row>
    <row r="396" spans="1:6">
      <c r="A396" s="167"/>
      <c r="B396" s="184" t="s">
        <v>876</v>
      </c>
      <c r="C396" s="181">
        <v>1000</v>
      </c>
      <c r="D396" s="182"/>
      <c r="E396" s="181"/>
      <c r="F396" s="183">
        <f t="shared" si="6"/>
        <v>1000</v>
      </c>
    </row>
    <row r="397" spans="1:6">
      <c r="A397" s="167"/>
      <c r="B397" s="167" t="s">
        <v>507</v>
      </c>
      <c r="C397" s="175">
        <v>332462.90000000002</v>
      </c>
      <c r="D397" s="176"/>
      <c r="E397" s="175"/>
      <c r="F397" s="179">
        <f t="shared" si="6"/>
        <v>332462.90000000002</v>
      </c>
    </row>
    <row r="398" spans="1:6">
      <c r="A398" s="167"/>
      <c r="B398" s="167" t="s">
        <v>509</v>
      </c>
      <c r="C398" s="175">
        <v>45106.89</v>
      </c>
      <c r="D398" s="176"/>
      <c r="E398" s="175"/>
      <c r="F398" s="179">
        <f t="shared" si="6"/>
        <v>45106.89</v>
      </c>
    </row>
    <row r="399" spans="1:6">
      <c r="A399" s="167"/>
      <c r="B399" s="167" t="s">
        <v>510</v>
      </c>
      <c r="C399" s="175">
        <v>2468</v>
      </c>
      <c r="D399" s="176"/>
      <c r="E399" s="175"/>
      <c r="F399" s="179">
        <f t="shared" si="6"/>
        <v>2468</v>
      </c>
    </row>
    <row r="400" spans="1:6">
      <c r="A400" s="167"/>
      <c r="B400" s="167" t="s">
        <v>511</v>
      </c>
      <c r="C400" s="175">
        <v>29897.72</v>
      </c>
      <c r="D400" s="176"/>
      <c r="E400" s="175"/>
      <c r="F400" s="179">
        <f t="shared" si="6"/>
        <v>29897.72</v>
      </c>
    </row>
    <row r="401" spans="1:6">
      <c r="A401" s="167"/>
      <c r="B401" s="167" t="s">
        <v>512</v>
      </c>
      <c r="C401" s="175">
        <v>202894.09</v>
      </c>
      <c r="D401" s="176"/>
      <c r="E401" s="175"/>
      <c r="F401" s="179">
        <f t="shared" si="6"/>
        <v>202894.09</v>
      </c>
    </row>
    <row r="402" spans="1:6">
      <c r="A402" s="167"/>
      <c r="B402" s="167" t="s">
        <v>513</v>
      </c>
      <c r="C402" s="175">
        <v>15440</v>
      </c>
      <c r="D402" s="176"/>
      <c r="E402" s="175"/>
      <c r="F402" s="179">
        <f t="shared" si="6"/>
        <v>15440</v>
      </c>
    </row>
    <row r="403" spans="1:6">
      <c r="A403" s="167"/>
      <c r="B403" s="184" t="s">
        <v>877</v>
      </c>
      <c r="C403" s="181">
        <v>5000</v>
      </c>
      <c r="D403" s="182"/>
      <c r="E403" s="181"/>
      <c r="F403" s="183">
        <f t="shared" si="6"/>
        <v>5000</v>
      </c>
    </row>
    <row r="404" spans="1:6">
      <c r="A404" s="167"/>
      <c r="B404" s="167" t="s">
        <v>515</v>
      </c>
      <c r="C404" s="175">
        <v>270268.92</v>
      </c>
      <c r="D404" s="176"/>
      <c r="E404" s="175"/>
      <c r="F404" s="179">
        <f t="shared" si="6"/>
        <v>270268.92</v>
      </c>
    </row>
    <row r="405" spans="1:6">
      <c r="A405" s="167"/>
      <c r="B405" s="167" t="s">
        <v>516</v>
      </c>
      <c r="C405" s="175">
        <v>74253</v>
      </c>
      <c r="D405" s="176"/>
      <c r="E405" s="175"/>
      <c r="F405" s="179">
        <f t="shared" si="6"/>
        <v>74253</v>
      </c>
    </row>
    <row r="406" spans="1:6">
      <c r="A406" s="167"/>
      <c r="B406" s="167" t="s">
        <v>517</v>
      </c>
      <c r="C406" s="175">
        <v>268044.83</v>
      </c>
      <c r="D406" s="176"/>
      <c r="E406" s="175"/>
      <c r="F406" s="179">
        <f t="shared" si="6"/>
        <v>268044.83</v>
      </c>
    </row>
    <row r="407" spans="1:6">
      <c r="A407" s="167"/>
      <c r="B407" s="184" t="s">
        <v>518</v>
      </c>
      <c r="C407" s="181">
        <v>51940</v>
      </c>
      <c r="D407" s="182"/>
      <c r="E407" s="181"/>
      <c r="F407" s="183">
        <f t="shared" si="6"/>
        <v>51940</v>
      </c>
    </row>
    <row r="408" spans="1:6">
      <c r="A408" s="167"/>
      <c r="B408" s="167" t="s">
        <v>878</v>
      </c>
      <c r="C408" s="175">
        <v>27110.5</v>
      </c>
      <c r="D408" s="176"/>
      <c r="E408" s="175"/>
      <c r="F408" s="179">
        <f t="shared" si="6"/>
        <v>27110.5</v>
      </c>
    </row>
    <row r="409" spans="1:6">
      <c r="A409" s="167"/>
      <c r="B409" s="167" t="s">
        <v>521</v>
      </c>
      <c r="C409" s="175">
        <v>216590.11</v>
      </c>
      <c r="D409" s="176"/>
      <c r="E409" s="175"/>
      <c r="F409" s="179">
        <f t="shared" si="6"/>
        <v>216590.11</v>
      </c>
    </row>
    <row r="410" spans="1:6">
      <c r="A410" s="167"/>
      <c r="B410" s="167" t="s">
        <v>522</v>
      </c>
      <c r="C410" s="175">
        <v>31460.46</v>
      </c>
      <c r="D410" s="176"/>
      <c r="E410" s="175"/>
      <c r="F410" s="179">
        <f t="shared" si="6"/>
        <v>31460.46</v>
      </c>
    </row>
    <row r="411" spans="1:6">
      <c r="A411" s="167"/>
      <c r="B411" s="167" t="s">
        <v>523</v>
      </c>
      <c r="C411" s="175">
        <v>1208548.46</v>
      </c>
      <c r="D411" s="176"/>
      <c r="E411" s="175"/>
      <c r="F411" s="179">
        <f t="shared" si="6"/>
        <v>1208548.46</v>
      </c>
    </row>
    <row r="412" spans="1:6">
      <c r="A412" s="167"/>
      <c r="B412" s="184" t="s">
        <v>524</v>
      </c>
      <c r="C412" s="181">
        <v>44154.78</v>
      </c>
      <c r="D412" s="182"/>
      <c r="E412" s="181"/>
      <c r="F412" s="183">
        <f t="shared" si="6"/>
        <v>44154.78</v>
      </c>
    </row>
    <row r="413" spans="1:6">
      <c r="A413" s="167"/>
      <c r="B413" s="167" t="s">
        <v>879</v>
      </c>
      <c r="C413" s="175">
        <v>54400</v>
      </c>
      <c r="D413" s="176"/>
      <c r="E413" s="175"/>
      <c r="F413" s="179">
        <f t="shared" si="6"/>
        <v>54400</v>
      </c>
    </row>
    <row r="414" spans="1:6">
      <c r="A414" s="167"/>
      <c r="B414" s="167" t="s">
        <v>525</v>
      </c>
      <c r="C414" s="175">
        <v>27777.3</v>
      </c>
      <c r="D414" s="176"/>
      <c r="E414" s="175"/>
      <c r="F414" s="179">
        <f t="shared" si="6"/>
        <v>27777.3</v>
      </c>
    </row>
    <row r="415" spans="1:6">
      <c r="A415" s="167"/>
      <c r="B415" s="184" t="s">
        <v>880</v>
      </c>
      <c r="C415" s="181">
        <v>53240</v>
      </c>
      <c r="D415" s="182"/>
      <c r="E415" s="181"/>
      <c r="F415" s="183">
        <f t="shared" si="6"/>
        <v>53240</v>
      </c>
    </row>
    <row r="416" spans="1:6">
      <c r="A416" s="167"/>
      <c r="B416" s="167" t="s">
        <v>526</v>
      </c>
      <c r="C416" s="175">
        <v>128460.48</v>
      </c>
      <c r="D416" s="176"/>
      <c r="E416" s="175"/>
      <c r="F416" s="179">
        <f t="shared" si="6"/>
        <v>128460.48</v>
      </c>
    </row>
    <row r="417" spans="1:6">
      <c r="A417" s="167"/>
      <c r="B417" s="167" t="s">
        <v>527</v>
      </c>
      <c r="C417" s="175">
        <v>3595</v>
      </c>
      <c r="D417" s="176"/>
      <c r="E417" s="175"/>
      <c r="F417" s="179">
        <f t="shared" si="6"/>
        <v>3595</v>
      </c>
    </row>
    <row r="418" spans="1:6">
      <c r="A418" s="167"/>
      <c r="B418" s="167" t="s">
        <v>881</v>
      </c>
      <c r="C418" s="175">
        <v>784</v>
      </c>
      <c r="D418" s="176"/>
      <c r="E418" s="175"/>
      <c r="F418" s="179">
        <f t="shared" si="6"/>
        <v>784</v>
      </c>
    </row>
    <row r="419" spans="1:6">
      <c r="A419" s="167"/>
      <c r="B419" s="167" t="s">
        <v>529</v>
      </c>
      <c r="C419" s="175">
        <v>10164.16</v>
      </c>
      <c r="D419" s="176"/>
      <c r="E419" s="175"/>
      <c r="F419" s="179">
        <f t="shared" si="6"/>
        <v>10164.16</v>
      </c>
    </row>
    <row r="420" spans="1:6">
      <c r="A420" s="167"/>
      <c r="B420" s="184" t="s">
        <v>882</v>
      </c>
      <c r="C420" s="181">
        <v>2923.21</v>
      </c>
      <c r="D420" s="182"/>
      <c r="E420" s="181"/>
      <c r="F420" s="183">
        <f t="shared" si="6"/>
        <v>2923.21</v>
      </c>
    </row>
    <row r="421" spans="1:6">
      <c r="A421" s="167"/>
      <c r="B421" s="167" t="s">
        <v>530</v>
      </c>
      <c r="C421" s="175">
        <v>38103.85</v>
      </c>
      <c r="D421" s="176"/>
      <c r="E421" s="175"/>
      <c r="F421" s="179">
        <f t="shared" si="6"/>
        <v>38103.85</v>
      </c>
    </row>
    <row r="422" spans="1:6">
      <c r="A422" s="167"/>
      <c r="B422" s="167" t="s">
        <v>531</v>
      </c>
      <c r="C422" s="175">
        <v>2491.66</v>
      </c>
      <c r="D422" s="176"/>
      <c r="E422" s="175"/>
      <c r="F422" s="179">
        <f t="shared" si="6"/>
        <v>2491.66</v>
      </c>
    </row>
    <row r="423" spans="1:6">
      <c r="A423" s="167"/>
      <c r="B423" s="167" t="s">
        <v>532</v>
      </c>
      <c r="C423" s="175">
        <v>140801.60000000001</v>
      </c>
      <c r="D423" s="176"/>
      <c r="E423" s="175"/>
      <c r="F423" s="179">
        <f t="shared" si="6"/>
        <v>140801.60000000001</v>
      </c>
    </row>
    <row r="424" spans="1:6">
      <c r="A424" s="167"/>
      <c r="B424" s="167" t="s">
        <v>533</v>
      </c>
      <c r="C424" s="175">
        <v>97000.25</v>
      </c>
      <c r="D424" s="176"/>
      <c r="E424" s="175"/>
      <c r="F424" s="179">
        <f t="shared" si="6"/>
        <v>97000.25</v>
      </c>
    </row>
    <row r="425" spans="1:6">
      <c r="A425" s="167"/>
      <c r="B425" s="167" t="s">
        <v>534</v>
      </c>
      <c r="C425" s="175">
        <v>28517.8</v>
      </c>
      <c r="D425" s="176"/>
      <c r="E425" s="175"/>
      <c r="F425" s="179">
        <f t="shared" si="6"/>
        <v>28517.8</v>
      </c>
    </row>
    <row r="426" spans="1:6">
      <c r="A426" s="167"/>
      <c r="B426" s="167" t="s">
        <v>535</v>
      </c>
      <c r="C426" s="175">
        <v>111331.35</v>
      </c>
      <c r="D426" s="176"/>
      <c r="E426" s="175"/>
      <c r="F426" s="179">
        <f t="shared" si="6"/>
        <v>111331.35</v>
      </c>
    </row>
    <row r="427" spans="1:6">
      <c r="A427" s="167"/>
      <c r="B427" s="167" t="s">
        <v>536</v>
      </c>
      <c r="C427" s="175">
        <v>25652</v>
      </c>
      <c r="D427" s="176"/>
      <c r="E427" s="175"/>
      <c r="F427" s="179">
        <f t="shared" si="6"/>
        <v>25652</v>
      </c>
    </row>
    <row r="428" spans="1:6">
      <c r="A428" s="167"/>
      <c r="B428" s="184" t="s">
        <v>537</v>
      </c>
      <c r="C428" s="181">
        <v>12720</v>
      </c>
      <c r="D428" s="182"/>
      <c r="E428" s="181"/>
      <c r="F428" s="183">
        <f t="shared" si="6"/>
        <v>12720</v>
      </c>
    </row>
    <row r="429" spans="1:6">
      <c r="A429" s="167"/>
      <c r="B429" s="167" t="s">
        <v>538</v>
      </c>
      <c r="C429" s="175">
        <v>8297.84</v>
      </c>
      <c r="D429" s="176"/>
      <c r="E429" s="175"/>
      <c r="F429" s="179">
        <f t="shared" si="6"/>
        <v>8297.84</v>
      </c>
    </row>
    <row r="430" spans="1:6">
      <c r="A430" s="167"/>
      <c r="B430" s="167" t="s">
        <v>539</v>
      </c>
      <c r="C430" s="175">
        <v>660.3</v>
      </c>
      <c r="D430" s="176"/>
      <c r="E430" s="175"/>
      <c r="F430" s="179">
        <f t="shared" si="6"/>
        <v>660.3</v>
      </c>
    </row>
    <row r="431" spans="1:6">
      <c r="A431" s="167"/>
      <c r="B431" s="167" t="s">
        <v>540</v>
      </c>
      <c r="C431" s="175">
        <v>130</v>
      </c>
      <c r="D431" s="176"/>
      <c r="E431" s="175"/>
      <c r="F431" s="179">
        <f t="shared" si="6"/>
        <v>130</v>
      </c>
    </row>
    <row r="432" spans="1:6">
      <c r="A432" s="167"/>
      <c r="B432" s="167" t="s">
        <v>541</v>
      </c>
      <c r="C432" s="175">
        <v>164217.76999999999</v>
      </c>
      <c r="D432" s="176"/>
      <c r="E432" s="175"/>
      <c r="F432" s="179">
        <f t="shared" si="6"/>
        <v>164217.76999999999</v>
      </c>
    </row>
    <row r="433" spans="1:6">
      <c r="A433" s="167"/>
      <c r="B433" s="180" t="s">
        <v>883</v>
      </c>
      <c r="C433" s="181">
        <v>25555.5</v>
      </c>
      <c r="D433" s="182"/>
      <c r="E433" s="181"/>
      <c r="F433" s="183">
        <f t="shared" si="6"/>
        <v>25555.5</v>
      </c>
    </row>
    <row r="434" spans="1:6">
      <c r="A434" s="167"/>
      <c r="B434" s="167" t="s">
        <v>542</v>
      </c>
      <c r="C434" s="175">
        <v>77011.490000000005</v>
      </c>
      <c r="D434" s="176"/>
      <c r="E434" s="175"/>
      <c r="F434" s="179">
        <f t="shared" si="6"/>
        <v>77011.490000000005</v>
      </c>
    </row>
    <row r="435" spans="1:6">
      <c r="A435" s="167"/>
      <c r="B435" s="167" t="s">
        <v>543</v>
      </c>
      <c r="C435" s="175">
        <v>133901.29999999999</v>
      </c>
      <c r="D435" s="176"/>
      <c r="E435" s="175"/>
      <c r="F435" s="179">
        <f t="shared" si="6"/>
        <v>133901.29999999999</v>
      </c>
    </row>
    <row r="436" spans="1:6">
      <c r="A436" s="167"/>
      <c r="B436" s="167" t="s">
        <v>544</v>
      </c>
      <c r="C436" s="175">
        <v>55689.3</v>
      </c>
      <c r="D436" s="176"/>
      <c r="E436" s="175"/>
      <c r="F436" s="179">
        <f t="shared" si="6"/>
        <v>55689.3</v>
      </c>
    </row>
    <row r="437" spans="1:6">
      <c r="A437" s="167"/>
      <c r="B437" s="167" t="s">
        <v>545</v>
      </c>
      <c r="C437" s="175">
        <v>5697.79</v>
      </c>
      <c r="D437" s="176"/>
      <c r="E437" s="175"/>
      <c r="F437" s="179">
        <f t="shared" si="6"/>
        <v>5697.79</v>
      </c>
    </row>
    <row r="438" spans="1:6">
      <c r="A438" s="167"/>
      <c r="B438" s="167" t="s">
        <v>546</v>
      </c>
      <c r="C438" s="175">
        <v>70101.95</v>
      </c>
      <c r="D438" s="176"/>
      <c r="E438" s="175"/>
      <c r="F438" s="179">
        <f t="shared" si="6"/>
        <v>70101.95</v>
      </c>
    </row>
    <row r="439" spans="1:6" ht="13.5" thickBot="1">
      <c r="A439" s="167"/>
      <c r="B439" s="167" t="s">
        <v>547</v>
      </c>
      <c r="C439" s="175">
        <v>10020.290000000001</v>
      </c>
      <c r="D439" s="176"/>
      <c r="E439" s="175"/>
      <c r="F439" s="179">
        <f t="shared" si="6"/>
        <v>10020.290000000001</v>
      </c>
    </row>
    <row r="440" spans="1:6" s="178" customFormat="1" ht="12" thickBot="1">
      <c r="A440" s="167" t="s">
        <v>580</v>
      </c>
      <c r="B440" s="167"/>
      <c r="C440" s="177">
        <f>ROUND(SUM(C3:C439),5)</f>
        <v>20789050.809999999</v>
      </c>
      <c r="D440" s="167"/>
      <c r="E440" s="177">
        <f>ROUND(SUM(E3:E439),5)</f>
        <v>20789050.809999999</v>
      </c>
      <c r="F440" s="177">
        <f>ROUND(SUM(F3:F439),5)</f>
        <v>0</v>
      </c>
    </row>
    <row r="441" spans="1:6" ht="13.5" thickTop="1">
      <c r="E441" s="179">
        <f>E440-C440</f>
        <v>0</v>
      </c>
    </row>
  </sheetData>
  <pageMargins left="0.7" right="0.7" top="0.75" bottom="0.75" header="0.3" footer="0.3"/>
  <pageSetup paperSize="9" orientation="portrait"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41"/>
  <sheetViews>
    <sheetView workbookViewId="0">
      <selection activeCell="A4" sqref="A4"/>
    </sheetView>
  </sheetViews>
  <sheetFormatPr defaultRowHeight="15"/>
  <cols>
    <col min="1" max="1" width="36.5703125" style="205" customWidth="1"/>
    <col min="2" max="2" width="11" style="194" bestFit="1" customWidth="1"/>
    <col min="3" max="3" width="2.28515625" style="194" customWidth="1"/>
    <col min="4" max="4" width="11" style="194" bestFit="1" customWidth="1"/>
    <col min="5" max="6" width="12.42578125" style="193" bestFit="1" customWidth="1"/>
    <col min="7" max="7" width="9.85546875" style="194" bestFit="1" customWidth="1"/>
    <col min="8" max="16384" width="9.140625" style="194"/>
  </cols>
  <sheetData>
    <row r="1" spans="1:7" ht="15.75" thickBot="1">
      <c r="A1" s="189"/>
      <c r="B1" s="190" t="s">
        <v>581</v>
      </c>
      <c r="C1" s="191"/>
      <c r="D1" s="192"/>
    </row>
    <row r="2" spans="1:7" s="199" customFormat="1" ht="16.5" thickTop="1" thickBot="1">
      <c r="A2" s="195"/>
      <c r="B2" s="196" t="s">
        <v>550</v>
      </c>
      <c r="C2" s="197"/>
      <c r="D2" s="196" t="s">
        <v>551</v>
      </c>
      <c r="E2" s="198" t="s">
        <v>884</v>
      </c>
      <c r="F2" s="198" t="s">
        <v>885</v>
      </c>
    </row>
    <row r="3" spans="1:7" ht="15.75" thickTop="1">
      <c r="A3" s="189" t="s">
        <v>319</v>
      </c>
      <c r="B3" s="200">
        <v>47542.31</v>
      </c>
      <c r="C3" s="201"/>
      <c r="D3" s="200"/>
      <c r="E3" s="193">
        <f>B3-D3</f>
        <v>47542.31</v>
      </c>
      <c r="F3" s="193">
        <f>VLOOKUP(A3,'[1]Client TB '!B$4:H$470,7,FALSE)</f>
        <v>47542.31</v>
      </c>
      <c r="G3" s="193">
        <f>E3-F3</f>
        <v>0</v>
      </c>
    </row>
    <row r="4" spans="1:7">
      <c r="A4" s="189" t="s">
        <v>320</v>
      </c>
      <c r="B4" s="200">
        <v>189.09</v>
      </c>
      <c r="C4" s="201"/>
      <c r="D4" s="200"/>
      <c r="E4" s="193">
        <f t="shared" ref="E4:E67" si="0">B4-D4</f>
        <v>189.09</v>
      </c>
      <c r="F4" s="193">
        <f>VLOOKUP(A4,'[1]Client TB '!B$4:H$470,7,FALSE)</f>
        <v>189.09</v>
      </c>
      <c r="G4" s="193">
        <f t="shared" ref="G4:G67" si="1">E4-F4</f>
        <v>0</v>
      </c>
    </row>
    <row r="5" spans="1:7">
      <c r="A5" s="189" t="s">
        <v>321</v>
      </c>
      <c r="B5" s="200">
        <v>2064.08</v>
      </c>
      <c r="C5" s="201"/>
      <c r="D5" s="200"/>
      <c r="E5" s="193">
        <f t="shared" si="0"/>
        <v>2064.08</v>
      </c>
      <c r="F5" s="193">
        <f>VLOOKUP(A5,'[1]Client TB '!B$4:H$470,7,FALSE)</f>
        <v>2064.08</v>
      </c>
      <c r="G5" s="193">
        <f t="shared" si="1"/>
        <v>0</v>
      </c>
    </row>
    <row r="6" spans="1:7">
      <c r="A6" s="189" t="s">
        <v>322</v>
      </c>
      <c r="B6" s="200">
        <v>17149</v>
      </c>
      <c r="C6" s="201"/>
      <c r="D6" s="200"/>
      <c r="E6" s="193">
        <f t="shared" si="0"/>
        <v>17149</v>
      </c>
      <c r="F6" s="193">
        <f>VLOOKUP(A6,'[1]Client TB '!B$4:H$470,7,FALSE)</f>
        <v>17149</v>
      </c>
      <c r="G6" s="193">
        <f t="shared" si="1"/>
        <v>0</v>
      </c>
    </row>
    <row r="7" spans="1:7">
      <c r="A7" s="189" t="s">
        <v>323</v>
      </c>
      <c r="B7" s="200">
        <v>12091.18</v>
      </c>
      <c r="C7" s="201"/>
      <c r="D7" s="200"/>
      <c r="E7" s="193">
        <f t="shared" si="0"/>
        <v>12091.18</v>
      </c>
      <c r="F7" s="193">
        <f>VLOOKUP(A7,'[1]Client TB '!B$4:H$470,7,FALSE)</f>
        <v>12091.18</v>
      </c>
      <c r="G7" s="193">
        <f t="shared" si="1"/>
        <v>0</v>
      </c>
    </row>
    <row r="8" spans="1:7">
      <c r="A8" s="189" t="s">
        <v>324</v>
      </c>
      <c r="B8" s="200">
        <v>311.5</v>
      </c>
      <c r="C8" s="201"/>
      <c r="D8" s="200"/>
      <c r="E8" s="193">
        <f t="shared" si="0"/>
        <v>311.5</v>
      </c>
      <c r="F8" s="193">
        <f>VLOOKUP(A8,'[1]Client TB '!B$4:H$470,7,FALSE)</f>
        <v>311.5</v>
      </c>
      <c r="G8" s="193">
        <f t="shared" si="1"/>
        <v>0</v>
      </c>
    </row>
    <row r="9" spans="1:7">
      <c r="A9" s="189" t="s">
        <v>325</v>
      </c>
      <c r="B9" s="200">
        <v>495.91</v>
      </c>
      <c r="C9" s="201"/>
      <c r="D9" s="200"/>
      <c r="E9" s="193">
        <f t="shared" si="0"/>
        <v>495.91</v>
      </c>
      <c r="F9" s="193">
        <f>VLOOKUP(A9,'[1]Client TB '!B$4:H$470,7,FALSE)</f>
        <v>495.91</v>
      </c>
      <c r="G9" s="193">
        <f t="shared" si="1"/>
        <v>0</v>
      </c>
    </row>
    <row r="10" spans="1:7">
      <c r="A10" s="189" t="s">
        <v>328</v>
      </c>
      <c r="B10" s="200">
        <v>15866.25</v>
      </c>
      <c r="C10" s="201"/>
      <c r="D10" s="200"/>
      <c r="E10" s="193">
        <f t="shared" si="0"/>
        <v>15866.25</v>
      </c>
      <c r="F10" s="193">
        <f>VLOOKUP(A10,'[1]Client TB '!B$4:H$470,7,FALSE)</f>
        <v>15866.25</v>
      </c>
      <c r="G10" s="193">
        <f t="shared" si="1"/>
        <v>0</v>
      </c>
    </row>
    <row r="11" spans="1:7">
      <c r="A11" s="189" t="s">
        <v>330</v>
      </c>
      <c r="B11" s="200">
        <v>112500.54</v>
      </c>
      <c r="C11" s="201"/>
      <c r="D11" s="200"/>
      <c r="E11" s="193">
        <f>B11-D11</f>
        <v>112500.54</v>
      </c>
      <c r="F11" s="193">
        <f>VLOOKUP(A11,'[1]Client TB '!B$4:H$470,7,FALSE)</f>
        <v>112500.54</v>
      </c>
      <c r="G11" s="193">
        <f t="shared" si="1"/>
        <v>0</v>
      </c>
    </row>
    <row r="12" spans="1:7">
      <c r="A12" s="189" t="s">
        <v>331</v>
      </c>
      <c r="B12" s="200">
        <v>311444.09999999998</v>
      </c>
      <c r="C12" s="201"/>
      <c r="D12" s="200"/>
      <c r="E12" s="193">
        <f>B12-D12</f>
        <v>311444.09999999998</v>
      </c>
      <c r="F12" s="193">
        <f>VLOOKUP(A12,'[1]Client TB '!B$4:H$470,7,FALSE)</f>
        <v>311444.09999999998</v>
      </c>
      <c r="G12" s="193">
        <f t="shared" si="1"/>
        <v>0</v>
      </c>
    </row>
    <row r="13" spans="1:7">
      <c r="A13" s="189" t="s">
        <v>332</v>
      </c>
      <c r="B13" s="200">
        <v>39403.800000000003</v>
      </c>
      <c r="C13" s="201"/>
      <c r="D13" s="200"/>
      <c r="E13" s="193">
        <f t="shared" si="0"/>
        <v>39403.800000000003</v>
      </c>
      <c r="F13" s="193">
        <f>VLOOKUP(A13,'[1]Client TB '!B$4:H$470,7,FALSE)</f>
        <v>86551.35</v>
      </c>
      <c r="G13" s="202">
        <f>E13-F13</f>
        <v>-47147.55</v>
      </c>
    </row>
    <row r="14" spans="1:7">
      <c r="A14" s="189" t="s">
        <v>333</v>
      </c>
      <c r="B14" s="200"/>
      <c r="C14" s="201"/>
      <c r="D14" s="200">
        <v>7689.2</v>
      </c>
      <c r="E14" s="193">
        <f t="shared" si="0"/>
        <v>-7689.2</v>
      </c>
      <c r="F14" s="193">
        <f>VLOOKUP(A14,'[1]Client TB '!B$4:H$470,7,FALSE)</f>
        <v>19310.8</v>
      </c>
      <c r="G14" s="202">
        <f>E14-F14</f>
        <v>-27000</v>
      </c>
    </row>
    <row r="15" spans="1:7">
      <c r="A15" s="189" t="s">
        <v>582</v>
      </c>
      <c r="B15" s="200">
        <v>0</v>
      </c>
      <c r="C15" s="201"/>
      <c r="D15" s="200"/>
      <c r="E15" s="193">
        <f t="shared" si="0"/>
        <v>0</v>
      </c>
      <c r="F15" s="193">
        <f>VLOOKUP(A15,'[1]Client TB '!B$4:H$470,7,FALSE)</f>
        <v>0</v>
      </c>
      <c r="G15" s="193">
        <f t="shared" si="1"/>
        <v>0</v>
      </c>
    </row>
    <row r="16" spans="1:7">
      <c r="A16" s="189" t="s">
        <v>583</v>
      </c>
      <c r="B16" s="200">
        <v>0</v>
      </c>
      <c r="C16" s="201"/>
      <c r="D16" s="200"/>
      <c r="E16" s="193">
        <f t="shared" si="0"/>
        <v>0</v>
      </c>
      <c r="F16" s="193">
        <f>VLOOKUP(A16,'[1]Client TB '!B$4:H$470,7,FALSE)</f>
        <v>0</v>
      </c>
      <c r="G16" s="193">
        <f t="shared" si="1"/>
        <v>0</v>
      </c>
    </row>
    <row r="17" spans="1:7">
      <c r="A17" s="189" t="s">
        <v>334</v>
      </c>
      <c r="B17" s="200">
        <v>75648.289999999994</v>
      </c>
      <c r="C17" s="201"/>
      <c r="D17" s="200"/>
      <c r="E17" s="193">
        <f t="shared" si="0"/>
        <v>75648.289999999994</v>
      </c>
      <c r="F17" s="193">
        <f>VLOOKUP(A17,'[1]Client TB '!B$4:H$470,7,FALSE)</f>
        <v>162404.54</v>
      </c>
      <c r="G17" s="202">
        <f>E17-F17</f>
        <v>-86756.250000000015</v>
      </c>
    </row>
    <row r="18" spans="1:7">
      <c r="A18" s="189" t="s">
        <v>335</v>
      </c>
      <c r="B18" s="200">
        <v>2986.35</v>
      </c>
      <c r="C18" s="201"/>
      <c r="D18" s="200"/>
      <c r="E18" s="193">
        <f t="shared" si="0"/>
        <v>2986.35</v>
      </c>
      <c r="F18" s="193">
        <f>VLOOKUP(A18,'[1]Client TB '!B$4:H$470,7,FALSE)</f>
        <v>2986.35</v>
      </c>
      <c r="G18" s="193">
        <f t="shared" si="1"/>
        <v>0</v>
      </c>
    </row>
    <row r="19" spans="1:7">
      <c r="A19" s="189" t="s">
        <v>336</v>
      </c>
      <c r="B19" s="200">
        <v>556.35</v>
      </c>
      <c r="C19" s="201"/>
      <c r="D19" s="200"/>
      <c r="E19" s="193">
        <f t="shared" si="0"/>
        <v>556.35</v>
      </c>
      <c r="F19" s="193">
        <f>VLOOKUP(A19,'[1]Client TB '!B$4:H$470,7,FALSE)</f>
        <v>556.35</v>
      </c>
      <c r="G19" s="193">
        <f t="shared" si="1"/>
        <v>0</v>
      </c>
    </row>
    <row r="20" spans="1:7">
      <c r="A20" s="189" t="s">
        <v>337</v>
      </c>
      <c r="B20" s="200">
        <v>21194.93</v>
      </c>
      <c r="C20" s="201"/>
      <c r="D20" s="200"/>
      <c r="E20" s="193">
        <f t="shared" si="0"/>
        <v>21194.93</v>
      </c>
      <c r="F20" s="193">
        <f>VLOOKUP(A20,'[1]Client TB '!B$4:H$470,7,FALSE)</f>
        <v>21194.93</v>
      </c>
      <c r="G20" s="193">
        <f t="shared" si="1"/>
        <v>0</v>
      </c>
    </row>
    <row r="21" spans="1:7">
      <c r="A21" s="189" t="s">
        <v>338</v>
      </c>
      <c r="B21" s="200">
        <v>99269.4</v>
      </c>
      <c r="C21" s="201"/>
      <c r="D21" s="200"/>
      <c r="E21" s="193">
        <f t="shared" si="0"/>
        <v>99269.4</v>
      </c>
      <c r="F21" s="193">
        <f>VLOOKUP(A21,'[1]Client TB '!B$4:H$470,7,FALSE)</f>
        <v>99269.4</v>
      </c>
      <c r="G21" s="193">
        <f t="shared" si="1"/>
        <v>0</v>
      </c>
    </row>
    <row r="22" spans="1:7">
      <c r="A22" s="189" t="s">
        <v>339</v>
      </c>
      <c r="B22" s="200">
        <v>63084.800000000003</v>
      </c>
      <c r="C22" s="201"/>
      <c r="D22" s="200"/>
      <c r="E22" s="193">
        <f t="shared" si="0"/>
        <v>63084.800000000003</v>
      </c>
      <c r="F22" s="193">
        <f>VLOOKUP(A22,'[1]Client TB '!B$4:H$470,7,FALSE)</f>
        <v>63084.800000000003</v>
      </c>
      <c r="G22" s="193">
        <f t="shared" si="1"/>
        <v>0</v>
      </c>
    </row>
    <row r="23" spans="1:7">
      <c r="A23" s="189" t="s">
        <v>345</v>
      </c>
      <c r="B23" s="200">
        <v>0</v>
      </c>
      <c r="C23" s="201"/>
      <c r="D23" s="200"/>
      <c r="E23" s="193">
        <f t="shared" si="0"/>
        <v>0</v>
      </c>
      <c r="F23" s="193">
        <f>VLOOKUP(A23,'[1]Client TB '!B$4:H$470,7,FALSE)</f>
        <v>0</v>
      </c>
      <c r="G23" s="193">
        <f t="shared" si="1"/>
        <v>0</v>
      </c>
    </row>
    <row r="24" spans="1:7">
      <c r="A24" s="189" t="s">
        <v>584</v>
      </c>
      <c r="B24" s="200"/>
      <c r="C24" s="201"/>
      <c r="D24" s="200">
        <v>0.15</v>
      </c>
      <c r="E24" s="193">
        <f t="shared" si="0"/>
        <v>-0.15</v>
      </c>
      <c r="F24" s="193">
        <f>VLOOKUP(A24,'[1]Client TB '!B$4:H$470,7,FALSE)</f>
        <v>-0.15</v>
      </c>
      <c r="G24" s="193">
        <f t="shared" si="1"/>
        <v>0</v>
      </c>
    </row>
    <row r="25" spans="1:7">
      <c r="A25" s="189" t="s">
        <v>585</v>
      </c>
      <c r="B25" s="200">
        <v>0</v>
      </c>
      <c r="C25" s="201"/>
      <c r="D25" s="200"/>
      <c r="E25" s="193">
        <f t="shared" si="0"/>
        <v>0</v>
      </c>
      <c r="F25" s="193">
        <f>VLOOKUP(A25,'[1]Client TB '!B$4:H$470,7,FALSE)</f>
        <v>0</v>
      </c>
      <c r="G25" s="193">
        <f t="shared" si="1"/>
        <v>0</v>
      </c>
    </row>
    <row r="26" spans="1:7">
      <c r="A26" s="189" t="s">
        <v>586</v>
      </c>
      <c r="B26" s="200">
        <v>0</v>
      </c>
      <c r="C26" s="201"/>
      <c r="D26" s="200"/>
      <c r="E26" s="193">
        <f t="shared" si="0"/>
        <v>0</v>
      </c>
      <c r="F26" s="193">
        <f>VLOOKUP(A26,'[1]Client TB '!B$4:H$470,7,FALSE)</f>
        <v>0</v>
      </c>
      <c r="G26" s="193">
        <f t="shared" si="1"/>
        <v>0</v>
      </c>
    </row>
    <row r="27" spans="1:7">
      <c r="A27" s="189" t="s">
        <v>587</v>
      </c>
      <c r="B27" s="200">
        <v>0</v>
      </c>
      <c r="C27" s="201"/>
      <c r="D27" s="200"/>
      <c r="E27" s="193">
        <f t="shared" si="0"/>
        <v>0</v>
      </c>
      <c r="F27" s="193">
        <f>VLOOKUP(A27,'[1]Client TB '!B$4:H$470,7,FALSE)</f>
        <v>0</v>
      </c>
      <c r="G27" s="193">
        <f t="shared" si="1"/>
        <v>0</v>
      </c>
    </row>
    <row r="28" spans="1:7">
      <c r="A28" s="189" t="s">
        <v>588</v>
      </c>
      <c r="B28" s="200">
        <v>0</v>
      </c>
      <c r="C28" s="201"/>
      <c r="D28" s="200"/>
      <c r="E28" s="193">
        <f t="shared" si="0"/>
        <v>0</v>
      </c>
      <c r="F28" s="193">
        <f>VLOOKUP(A28,'[1]Client TB '!B$4:H$470,7,FALSE)</f>
        <v>0</v>
      </c>
      <c r="G28" s="193">
        <f t="shared" si="1"/>
        <v>0</v>
      </c>
    </row>
    <row r="29" spans="1:7">
      <c r="A29" s="189" t="s">
        <v>589</v>
      </c>
      <c r="B29" s="200">
        <v>0</v>
      </c>
      <c r="C29" s="201"/>
      <c r="D29" s="200"/>
      <c r="E29" s="193">
        <f t="shared" si="0"/>
        <v>0</v>
      </c>
      <c r="F29" s="193">
        <f>VLOOKUP(A29,'[1]Client TB '!B$4:H$470,7,FALSE)</f>
        <v>0</v>
      </c>
      <c r="G29" s="193">
        <f t="shared" si="1"/>
        <v>0</v>
      </c>
    </row>
    <row r="30" spans="1:7">
      <c r="A30" s="189" t="s">
        <v>590</v>
      </c>
      <c r="B30" s="200">
        <v>0</v>
      </c>
      <c r="C30" s="201"/>
      <c r="D30" s="200"/>
      <c r="E30" s="193">
        <f t="shared" si="0"/>
        <v>0</v>
      </c>
      <c r="F30" s="193">
        <f>VLOOKUP(A30,'[1]Client TB '!B$4:H$470,7,FALSE)</f>
        <v>0</v>
      </c>
      <c r="G30" s="193">
        <f t="shared" si="1"/>
        <v>0</v>
      </c>
    </row>
    <row r="31" spans="1:7">
      <c r="A31" s="189" t="s">
        <v>591</v>
      </c>
      <c r="B31" s="200">
        <v>0</v>
      </c>
      <c r="C31" s="201"/>
      <c r="D31" s="200"/>
      <c r="E31" s="193">
        <f t="shared" si="0"/>
        <v>0</v>
      </c>
      <c r="F31" s="193">
        <f>VLOOKUP(A31,'[1]Client TB '!B$4:H$470,7,FALSE)</f>
        <v>0</v>
      </c>
      <c r="G31" s="193">
        <f t="shared" si="1"/>
        <v>0</v>
      </c>
    </row>
    <row r="32" spans="1:7">
      <c r="A32" s="189" t="s">
        <v>592</v>
      </c>
      <c r="B32" s="200"/>
      <c r="C32" s="201"/>
      <c r="D32" s="200">
        <v>1340</v>
      </c>
      <c r="E32" s="193">
        <f t="shared" si="0"/>
        <v>-1340</v>
      </c>
      <c r="F32" s="193">
        <f>VLOOKUP(A32,'[1]Client TB '!B$4:H$470,7,FALSE)</f>
        <v>-1340</v>
      </c>
      <c r="G32" s="193">
        <f t="shared" si="1"/>
        <v>0</v>
      </c>
    </row>
    <row r="33" spans="1:7">
      <c r="A33" s="189" t="s">
        <v>593</v>
      </c>
      <c r="B33" s="200">
        <v>0</v>
      </c>
      <c r="C33" s="201"/>
      <c r="D33" s="200"/>
      <c r="E33" s="193">
        <f t="shared" si="0"/>
        <v>0</v>
      </c>
      <c r="F33" s="193">
        <f>VLOOKUP(A33,'[1]Client TB '!B$4:H$470,7,FALSE)</f>
        <v>0</v>
      </c>
      <c r="G33" s="193">
        <f t="shared" si="1"/>
        <v>0</v>
      </c>
    </row>
    <row r="34" spans="1:7">
      <c r="A34" s="189" t="s">
        <v>594</v>
      </c>
      <c r="B34" s="200">
        <v>0</v>
      </c>
      <c r="C34" s="201"/>
      <c r="D34" s="200"/>
      <c r="E34" s="193">
        <f t="shared" si="0"/>
        <v>0</v>
      </c>
      <c r="F34" s="193">
        <f>VLOOKUP(A34,'[1]Client TB '!B$4:H$470,7,FALSE)</f>
        <v>0</v>
      </c>
      <c r="G34" s="193">
        <f t="shared" si="1"/>
        <v>0</v>
      </c>
    </row>
    <row r="35" spans="1:7">
      <c r="A35" s="189" t="s">
        <v>595</v>
      </c>
      <c r="B35" s="200">
        <v>0</v>
      </c>
      <c r="C35" s="201"/>
      <c r="D35" s="200"/>
      <c r="E35" s="193">
        <f t="shared" si="0"/>
        <v>0</v>
      </c>
      <c r="F35" s="193">
        <f>VLOOKUP(A35,'[1]Client TB '!B$4:H$470,7,FALSE)</f>
        <v>0</v>
      </c>
      <c r="G35" s="193">
        <f t="shared" si="1"/>
        <v>0</v>
      </c>
    </row>
    <row r="36" spans="1:7">
      <c r="A36" s="189" t="s">
        <v>346</v>
      </c>
      <c r="B36" s="200">
        <v>0</v>
      </c>
      <c r="C36" s="201"/>
      <c r="D36" s="200"/>
      <c r="E36" s="193">
        <f t="shared" si="0"/>
        <v>0</v>
      </c>
      <c r="F36" s="193">
        <f>VLOOKUP(A36,'[1]Client TB '!B$4:H$470,7,FALSE)</f>
        <v>0</v>
      </c>
      <c r="G36" s="193">
        <f t="shared" si="1"/>
        <v>0</v>
      </c>
    </row>
    <row r="37" spans="1:7">
      <c r="A37" s="189" t="s">
        <v>596</v>
      </c>
      <c r="B37" s="200">
        <v>0</v>
      </c>
      <c r="C37" s="201"/>
      <c r="D37" s="200"/>
      <c r="E37" s="193">
        <f t="shared" si="0"/>
        <v>0</v>
      </c>
      <c r="F37" s="193">
        <f>VLOOKUP(A37,'[1]Client TB '!B$4:H$470,7,FALSE)</f>
        <v>0</v>
      </c>
      <c r="G37" s="193">
        <f t="shared" si="1"/>
        <v>0</v>
      </c>
    </row>
    <row r="38" spans="1:7">
      <c r="A38" s="189" t="s">
        <v>597</v>
      </c>
      <c r="B38" s="200">
        <v>0</v>
      </c>
      <c r="C38" s="201"/>
      <c r="D38" s="200"/>
      <c r="E38" s="193">
        <f t="shared" si="0"/>
        <v>0</v>
      </c>
      <c r="F38" s="193">
        <f>VLOOKUP(A38,'[1]Client TB '!B$4:H$470,7,FALSE)</f>
        <v>0</v>
      </c>
      <c r="G38" s="193">
        <f t="shared" si="1"/>
        <v>0</v>
      </c>
    </row>
    <row r="39" spans="1:7">
      <c r="A39" s="189" t="s">
        <v>598</v>
      </c>
      <c r="B39" s="200">
        <v>0</v>
      </c>
      <c r="C39" s="201"/>
      <c r="D39" s="200"/>
      <c r="E39" s="193">
        <f t="shared" si="0"/>
        <v>0</v>
      </c>
      <c r="F39" s="193">
        <f>VLOOKUP(A39,'[1]Client TB '!B$4:H$470,7,FALSE)</f>
        <v>0</v>
      </c>
      <c r="G39" s="193">
        <f t="shared" si="1"/>
        <v>0</v>
      </c>
    </row>
    <row r="40" spans="1:7">
      <c r="A40" s="189" t="s">
        <v>599</v>
      </c>
      <c r="B40" s="200">
        <v>0</v>
      </c>
      <c r="C40" s="201"/>
      <c r="D40" s="200"/>
      <c r="E40" s="193">
        <f t="shared" si="0"/>
        <v>0</v>
      </c>
      <c r="F40" s="193">
        <f>VLOOKUP(A40,'[1]Client TB '!B$4:H$470,7,FALSE)</f>
        <v>0</v>
      </c>
      <c r="G40" s="193">
        <f t="shared" si="1"/>
        <v>0</v>
      </c>
    </row>
    <row r="41" spans="1:7">
      <c r="A41" s="189" t="s">
        <v>600</v>
      </c>
      <c r="B41" s="200">
        <v>0</v>
      </c>
      <c r="C41" s="201"/>
      <c r="D41" s="200"/>
      <c r="E41" s="193">
        <f t="shared" si="0"/>
        <v>0</v>
      </c>
      <c r="F41" s="193">
        <f>VLOOKUP(A41,'[1]Client TB '!B$4:H$470,7,FALSE)</f>
        <v>0</v>
      </c>
      <c r="G41" s="193">
        <f t="shared" si="1"/>
        <v>0</v>
      </c>
    </row>
    <row r="42" spans="1:7">
      <c r="A42" s="189" t="s">
        <v>347</v>
      </c>
      <c r="B42" s="200">
        <v>0</v>
      </c>
      <c r="C42" s="201"/>
      <c r="D42" s="200"/>
      <c r="E42" s="193">
        <f t="shared" si="0"/>
        <v>0</v>
      </c>
      <c r="F42" s="193">
        <f>VLOOKUP(A42,'[1]Client TB '!B$4:H$470,7,FALSE)</f>
        <v>0</v>
      </c>
      <c r="G42" s="193">
        <f t="shared" si="1"/>
        <v>0</v>
      </c>
    </row>
    <row r="43" spans="1:7">
      <c r="A43" s="189" t="s">
        <v>601</v>
      </c>
      <c r="B43" s="200">
        <v>0</v>
      </c>
      <c r="C43" s="201"/>
      <c r="D43" s="200"/>
      <c r="E43" s="193">
        <f t="shared" si="0"/>
        <v>0</v>
      </c>
      <c r="F43" s="193">
        <f>VLOOKUP(A43,'[1]Client TB '!B$4:H$470,7,FALSE)</f>
        <v>0</v>
      </c>
      <c r="G43" s="193">
        <f t="shared" si="1"/>
        <v>0</v>
      </c>
    </row>
    <row r="44" spans="1:7">
      <c r="A44" s="189" t="s">
        <v>602</v>
      </c>
      <c r="B44" s="200">
        <v>0</v>
      </c>
      <c r="C44" s="201"/>
      <c r="D44" s="200"/>
      <c r="E44" s="193">
        <f t="shared" si="0"/>
        <v>0</v>
      </c>
      <c r="F44" s="193">
        <f>VLOOKUP(A44,'[1]Client TB '!B$4:H$470,7,FALSE)</f>
        <v>0</v>
      </c>
      <c r="G44" s="193">
        <f t="shared" si="1"/>
        <v>0</v>
      </c>
    </row>
    <row r="45" spans="1:7">
      <c r="A45" s="189" t="s">
        <v>603</v>
      </c>
      <c r="B45" s="200">
        <v>0</v>
      </c>
      <c r="C45" s="201"/>
      <c r="D45" s="200"/>
      <c r="E45" s="193">
        <f t="shared" si="0"/>
        <v>0</v>
      </c>
      <c r="F45" s="193">
        <f>VLOOKUP(A45,'[1]Client TB '!B$4:H$470,7,FALSE)</f>
        <v>0</v>
      </c>
      <c r="G45" s="193">
        <f t="shared" si="1"/>
        <v>0</v>
      </c>
    </row>
    <row r="46" spans="1:7">
      <c r="A46" s="189" t="s">
        <v>604</v>
      </c>
      <c r="B46" s="200">
        <v>0</v>
      </c>
      <c r="C46" s="201"/>
      <c r="D46" s="200"/>
      <c r="E46" s="193">
        <f t="shared" si="0"/>
        <v>0</v>
      </c>
      <c r="F46" s="193">
        <f>VLOOKUP(A46,'[1]Client TB '!B$4:H$470,7,FALSE)</f>
        <v>0</v>
      </c>
      <c r="G46" s="193">
        <f t="shared" si="1"/>
        <v>0</v>
      </c>
    </row>
    <row r="47" spans="1:7">
      <c r="A47" s="189" t="s">
        <v>605</v>
      </c>
      <c r="B47" s="200">
        <v>0</v>
      </c>
      <c r="C47" s="201"/>
      <c r="D47" s="200"/>
      <c r="E47" s="193">
        <f t="shared" si="0"/>
        <v>0</v>
      </c>
      <c r="F47" s="193">
        <f>VLOOKUP(A47,'[1]Client TB '!B$4:H$470,7,FALSE)</f>
        <v>0</v>
      </c>
      <c r="G47" s="193">
        <f t="shared" si="1"/>
        <v>0</v>
      </c>
    </row>
    <row r="48" spans="1:7">
      <c r="A48" s="189" t="s">
        <v>606</v>
      </c>
      <c r="B48" s="200">
        <v>0</v>
      </c>
      <c r="C48" s="201"/>
      <c r="D48" s="200"/>
      <c r="E48" s="193">
        <f t="shared" si="0"/>
        <v>0</v>
      </c>
      <c r="F48" s="193">
        <f>VLOOKUP(A48,'[1]Client TB '!B$4:H$470,7,FALSE)</f>
        <v>0</v>
      </c>
      <c r="G48" s="193">
        <f t="shared" si="1"/>
        <v>0</v>
      </c>
    </row>
    <row r="49" spans="1:7">
      <c r="A49" s="189" t="s">
        <v>607</v>
      </c>
      <c r="B49" s="200">
        <v>0</v>
      </c>
      <c r="C49" s="201"/>
      <c r="D49" s="200"/>
      <c r="E49" s="193">
        <f t="shared" si="0"/>
        <v>0</v>
      </c>
      <c r="F49" s="193">
        <f>VLOOKUP(A49,'[1]Client TB '!B$4:H$470,7,FALSE)</f>
        <v>0</v>
      </c>
      <c r="G49" s="193">
        <f t="shared" si="1"/>
        <v>0</v>
      </c>
    </row>
    <row r="50" spans="1:7">
      <c r="A50" s="189" t="s">
        <v>608</v>
      </c>
      <c r="B50" s="200">
        <v>0</v>
      </c>
      <c r="C50" s="201"/>
      <c r="D50" s="200"/>
      <c r="E50" s="193">
        <f t="shared" si="0"/>
        <v>0</v>
      </c>
      <c r="F50" s="193">
        <f>VLOOKUP(A50,'[1]Client TB '!B$4:H$470,7,FALSE)</f>
        <v>0</v>
      </c>
      <c r="G50" s="193">
        <f t="shared" si="1"/>
        <v>0</v>
      </c>
    </row>
    <row r="51" spans="1:7">
      <c r="A51" s="189" t="s">
        <v>609</v>
      </c>
      <c r="B51" s="200">
        <v>136.91999999999999</v>
      </c>
      <c r="C51" s="201"/>
      <c r="D51" s="200"/>
      <c r="E51" s="193">
        <f t="shared" si="0"/>
        <v>136.91999999999999</v>
      </c>
      <c r="F51" s="193">
        <f>VLOOKUP(A51,'[1]Client TB '!B$4:H$470,7,FALSE)</f>
        <v>136.91999999999999</v>
      </c>
      <c r="G51" s="193">
        <f t="shared" si="1"/>
        <v>0</v>
      </c>
    </row>
    <row r="52" spans="1:7">
      <c r="A52" s="189" t="s">
        <v>610</v>
      </c>
      <c r="B52" s="200">
        <v>1000</v>
      </c>
      <c r="C52" s="201"/>
      <c r="D52" s="200"/>
      <c r="E52" s="193">
        <f t="shared" si="0"/>
        <v>1000</v>
      </c>
      <c r="F52" s="193">
        <f>VLOOKUP(A52,'[1]Client TB '!B$4:H$470,7,FALSE)</f>
        <v>1000</v>
      </c>
      <c r="G52" s="193">
        <f t="shared" si="1"/>
        <v>0</v>
      </c>
    </row>
    <row r="53" spans="1:7">
      <c r="A53" s="189" t="s">
        <v>611</v>
      </c>
      <c r="B53" s="200">
        <v>0</v>
      </c>
      <c r="C53" s="201"/>
      <c r="D53" s="200"/>
      <c r="E53" s="193">
        <f t="shared" si="0"/>
        <v>0</v>
      </c>
      <c r="F53" s="193">
        <f>VLOOKUP(A53,'[1]Client TB '!B$4:H$470,7,FALSE)</f>
        <v>0</v>
      </c>
      <c r="G53" s="193">
        <f t="shared" si="1"/>
        <v>0</v>
      </c>
    </row>
    <row r="54" spans="1:7">
      <c r="A54" s="189" t="s">
        <v>612</v>
      </c>
      <c r="B54" s="200">
        <v>0</v>
      </c>
      <c r="C54" s="201"/>
      <c r="D54" s="200"/>
      <c r="E54" s="193">
        <f t="shared" si="0"/>
        <v>0</v>
      </c>
      <c r="F54" s="193">
        <f>VLOOKUP(A54,'[1]Client TB '!B$4:H$470,7,FALSE)</f>
        <v>0</v>
      </c>
      <c r="G54" s="193">
        <f t="shared" si="1"/>
        <v>0</v>
      </c>
    </row>
    <row r="55" spans="1:7">
      <c r="A55" s="189" t="s">
        <v>613</v>
      </c>
      <c r="B55" s="200">
        <v>1760</v>
      </c>
      <c r="C55" s="201"/>
      <c r="D55" s="200"/>
      <c r="E55" s="193">
        <f t="shared" si="0"/>
        <v>1760</v>
      </c>
      <c r="F55" s="193">
        <f>VLOOKUP(A55,'[1]Client TB '!B$4:H$470,7,FALSE)</f>
        <v>1760</v>
      </c>
      <c r="G55" s="193">
        <f t="shared" si="1"/>
        <v>0</v>
      </c>
    </row>
    <row r="56" spans="1:7">
      <c r="A56" s="189" t="s">
        <v>614</v>
      </c>
      <c r="B56" s="200">
        <v>0</v>
      </c>
      <c r="C56" s="201"/>
      <c r="D56" s="200"/>
      <c r="E56" s="193">
        <f t="shared" si="0"/>
        <v>0</v>
      </c>
      <c r="F56" s="193">
        <f>VLOOKUP(A56,'[1]Client TB '!B$4:H$470,7,FALSE)</f>
        <v>0</v>
      </c>
      <c r="G56" s="193">
        <f t="shared" si="1"/>
        <v>0</v>
      </c>
    </row>
    <row r="57" spans="1:7">
      <c r="A57" s="189" t="s">
        <v>615</v>
      </c>
      <c r="B57" s="200">
        <v>0</v>
      </c>
      <c r="C57" s="201"/>
      <c r="D57" s="200"/>
      <c r="E57" s="193">
        <f t="shared" si="0"/>
        <v>0</v>
      </c>
      <c r="F57" s="193">
        <f>VLOOKUP(A57,'[1]Client TB '!B$4:H$470,7,FALSE)</f>
        <v>0</v>
      </c>
      <c r="G57" s="193">
        <f t="shared" si="1"/>
        <v>0</v>
      </c>
    </row>
    <row r="58" spans="1:7">
      <c r="A58" s="189" t="s">
        <v>348</v>
      </c>
      <c r="B58" s="200"/>
      <c r="C58" s="201"/>
      <c r="D58" s="200">
        <v>10221.36</v>
      </c>
      <c r="E58" s="193">
        <f t="shared" si="0"/>
        <v>-10221.36</v>
      </c>
      <c r="F58" s="193">
        <f>VLOOKUP(A58,'[1]Client TB '!B$4:H$470,7,FALSE)</f>
        <v>-10221.36</v>
      </c>
      <c r="G58" s="193">
        <f t="shared" si="1"/>
        <v>0</v>
      </c>
    </row>
    <row r="59" spans="1:7">
      <c r="A59" s="189" t="s">
        <v>616</v>
      </c>
      <c r="B59" s="200">
        <v>0</v>
      </c>
      <c r="C59" s="201"/>
      <c r="D59" s="200"/>
      <c r="E59" s="193">
        <f t="shared" si="0"/>
        <v>0</v>
      </c>
      <c r="F59" s="193">
        <f>VLOOKUP(A59,'[1]Client TB '!B$4:H$470,7,FALSE)</f>
        <v>0</v>
      </c>
      <c r="G59" s="193">
        <f t="shared" si="1"/>
        <v>0</v>
      </c>
    </row>
    <row r="60" spans="1:7">
      <c r="A60" s="189" t="s">
        <v>617</v>
      </c>
      <c r="B60" s="200">
        <v>0</v>
      </c>
      <c r="C60" s="201"/>
      <c r="D60" s="200"/>
      <c r="E60" s="193">
        <f t="shared" si="0"/>
        <v>0</v>
      </c>
      <c r="F60" s="193">
        <f>VLOOKUP(A60,'[1]Client TB '!B$4:H$470,7,FALSE)</f>
        <v>0</v>
      </c>
      <c r="G60" s="193">
        <f t="shared" si="1"/>
        <v>0</v>
      </c>
    </row>
    <row r="61" spans="1:7">
      <c r="A61" s="189" t="s">
        <v>618</v>
      </c>
      <c r="B61" s="200">
        <v>0</v>
      </c>
      <c r="C61" s="201"/>
      <c r="D61" s="200"/>
      <c r="E61" s="193">
        <f t="shared" si="0"/>
        <v>0</v>
      </c>
      <c r="F61" s="193">
        <f>VLOOKUP(A61,'[1]Client TB '!B$4:H$470,7,FALSE)</f>
        <v>0</v>
      </c>
      <c r="G61" s="193">
        <f t="shared" si="1"/>
        <v>0</v>
      </c>
    </row>
    <row r="62" spans="1:7">
      <c r="A62" s="189" t="s">
        <v>349</v>
      </c>
      <c r="B62" s="200">
        <v>68</v>
      </c>
      <c r="C62" s="201"/>
      <c r="D62" s="200"/>
      <c r="E62" s="193">
        <f t="shared" si="0"/>
        <v>68</v>
      </c>
      <c r="F62" s="193">
        <f>VLOOKUP(A62,'[1]Client TB '!B$4:H$470,7,FALSE)</f>
        <v>68</v>
      </c>
      <c r="G62" s="193">
        <f t="shared" si="1"/>
        <v>0</v>
      </c>
    </row>
    <row r="63" spans="1:7">
      <c r="A63" s="189" t="s">
        <v>619</v>
      </c>
      <c r="B63" s="200">
        <v>0</v>
      </c>
      <c r="C63" s="201"/>
      <c r="D63" s="200"/>
      <c r="E63" s="193">
        <f t="shared" si="0"/>
        <v>0</v>
      </c>
      <c r="F63" s="193">
        <f>VLOOKUP(A63,'[1]Client TB '!B$4:H$470,7,FALSE)</f>
        <v>0</v>
      </c>
      <c r="G63" s="193">
        <f t="shared" si="1"/>
        <v>0</v>
      </c>
    </row>
    <row r="64" spans="1:7">
      <c r="A64" s="189" t="s">
        <v>351</v>
      </c>
      <c r="B64" s="200">
        <v>5186</v>
      </c>
      <c r="C64" s="201"/>
      <c r="D64" s="200"/>
      <c r="E64" s="193">
        <f t="shared" si="0"/>
        <v>5186</v>
      </c>
      <c r="F64" s="193">
        <f>VLOOKUP(A64,'[1]Client TB '!B$4:H$470,7,FALSE)</f>
        <v>5186</v>
      </c>
      <c r="G64" s="193">
        <f t="shared" si="1"/>
        <v>0</v>
      </c>
    </row>
    <row r="65" spans="1:7">
      <c r="A65" s="189" t="s">
        <v>620</v>
      </c>
      <c r="B65" s="200">
        <v>0.84</v>
      </c>
      <c r="C65" s="201"/>
      <c r="D65" s="200"/>
      <c r="E65" s="193">
        <f t="shared" si="0"/>
        <v>0.84</v>
      </c>
      <c r="F65" s="193">
        <f>VLOOKUP(A65,'[1]Client TB '!B$4:H$470,7,FALSE)</f>
        <v>0.84</v>
      </c>
      <c r="G65" s="193">
        <f t="shared" si="1"/>
        <v>0</v>
      </c>
    </row>
    <row r="66" spans="1:7">
      <c r="A66" s="189" t="s">
        <v>621</v>
      </c>
      <c r="B66" s="200">
        <v>0</v>
      </c>
      <c r="C66" s="201"/>
      <c r="D66" s="200"/>
      <c r="E66" s="193">
        <f t="shared" si="0"/>
        <v>0</v>
      </c>
      <c r="F66" s="193">
        <f>VLOOKUP(A66,'[1]Client TB '!B$4:H$470,7,FALSE)</f>
        <v>0</v>
      </c>
      <c r="G66" s="193">
        <f t="shared" si="1"/>
        <v>0</v>
      </c>
    </row>
    <row r="67" spans="1:7">
      <c r="A67" s="189" t="s">
        <v>622</v>
      </c>
      <c r="B67" s="200">
        <v>0</v>
      </c>
      <c r="C67" s="201"/>
      <c r="D67" s="200"/>
      <c r="E67" s="193">
        <f t="shared" si="0"/>
        <v>0</v>
      </c>
      <c r="F67" s="193">
        <f>VLOOKUP(A67,'[1]Client TB '!B$4:H$470,7,FALSE)</f>
        <v>0</v>
      </c>
      <c r="G67" s="193">
        <f t="shared" si="1"/>
        <v>0</v>
      </c>
    </row>
    <row r="68" spans="1:7">
      <c r="A68" s="189" t="s">
        <v>623</v>
      </c>
      <c r="B68" s="200">
        <v>0</v>
      </c>
      <c r="C68" s="201"/>
      <c r="D68" s="200"/>
      <c r="E68" s="193">
        <f t="shared" ref="E68:E131" si="2">B68-D68</f>
        <v>0</v>
      </c>
      <c r="F68" s="193">
        <f>VLOOKUP(A68,'[1]Client TB '!B$4:H$470,7,FALSE)</f>
        <v>0</v>
      </c>
      <c r="G68" s="193">
        <f t="shared" ref="G68:G131" si="3">E68-F68</f>
        <v>0</v>
      </c>
    </row>
    <row r="69" spans="1:7">
      <c r="A69" s="189" t="s">
        <v>624</v>
      </c>
      <c r="B69" s="200">
        <v>0</v>
      </c>
      <c r="C69" s="201"/>
      <c r="D69" s="200"/>
      <c r="E69" s="193">
        <f t="shared" si="2"/>
        <v>0</v>
      </c>
      <c r="F69" s="193">
        <f>VLOOKUP(A69,'[1]Client TB '!B$4:H$470,7,FALSE)</f>
        <v>0</v>
      </c>
      <c r="G69" s="193">
        <f t="shared" si="3"/>
        <v>0</v>
      </c>
    </row>
    <row r="70" spans="1:7">
      <c r="A70" s="189" t="s">
        <v>625</v>
      </c>
      <c r="B70" s="200">
        <v>0</v>
      </c>
      <c r="C70" s="201"/>
      <c r="D70" s="200"/>
      <c r="E70" s="193">
        <f t="shared" si="2"/>
        <v>0</v>
      </c>
      <c r="F70" s="193">
        <f>VLOOKUP(A70,'[1]Client TB '!B$4:H$470,7,FALSE)</f>
        <v>0</v>
      </c>
      <c r="G70" s="193">
        <f t="shared" si="3"/>
        <v>0</v>
      </c>
    </row>
    <row r="71" spans="1:7">
      <c r="A71" s="189" t="s">
        <v>626</v>
      </c>
      <c r="B71" s="200">
        <v>0</v>
      </c>
      <c r="C71" s="201"/>
      <c r="D71" s="200"/>
      <c r="E71" s="193">
        <f t="shared" si="2"/>
        <v>0</v>
      </c>
      <c r="F71" s="193">
        <f>VLOOKUP(A71,'[1]Client TB '!B$4:H$470,7,FALSE)</f>
        <v>0</v>
      </c>
      <c r="G71" s="193">
        <f t="shared" si="3"/>
        <v>0</v>
      </c>
    </row>
    <row r="72" spans="1:7">
      <c r="A72" s="189" t="s">
        <v>627</v>
      </c>
      <c r="B72" s="200">
        <v>0</v>
      </c>
      <c r="C72" s="201"/>
      <c r="D72" s="200"/>
      <c r="E72" s="193">
        <f t="shared" si="2"/>
        <v>0</v>
      </c>
      <c r="F72" s="193">
        <f>VLOOKUP(A72,'[1]Client TB '!B$4:H$470,7,FALSE)</f>
        <v>0</v>
      </c>
      <c r="G72" s="193">
        <f t="shared" si="3"/>
        <v>0</v>
      </c>
    </row>
    <row r="73" spans="1:7">
      <c r="A73" s="189" t="s">
        <v>628</v>
      </c>
      <c r="B73" s="200">
        <v>0</v>
      </c>
      <c r="C73" s="201"/>
      <c r="D73" s="200"/>
      <c r="E73" s="193">
        <f t="shared" si="2"/>
        <v>0</v>
      </c>
      <c r="F73" s="193">
        <f>VLOOKUP(A73,'[1]Client TB '!B$4:H$470,7,FALSE)</f>
        <v>0</v>
      </c>
      <c r="G73" s="193">
        <f t="shared" si="3"/>
        <v>0</v>
      </c>
    </row>
    <row r="74" spans="1:7">
      <c r="A74" s="189" t="s">
        <v>629</v>
      </c>
      <c r="B74" s="200">
        <v>0</v>
      </c>
      <c r="C74" s="201"/>
      <c r="D74" s="200"/>
      <c r="E74" s="193">
        <f t="shared" si="2"/>
        <v>0</v>
      </c>
      <c r="F74" s="193">
        <f>VLOOKUP(A74,'[1]Client TB '!B$4:H$470,7,FALSE)</f>
        <v>0</v>
      </c>
      <c r="G74" s="193">
        <f t="shared" si="3"/>
        <v>0</v>
      </c>
    </row>
    <row r="75" spans="1:7">
      <c r="A75" s="189" t="s">
        <v>630</v>
      </c>
      <c r="B75" s="200">
        <v>0</v>
      </c>
      <c r="C75" s="201"/>
      <c r="D75" s="200"/>
      <c r="E75" s="193">
        <f t="shared" si="2"/>
        <v>0</v>
      </c>
      <c r="F75" s="193">
        <f>VLOOKUP(A75,'[1]Client TB '!B$4:H$470,7,FALSE)</f>
        <v>0</v>
      </c>
      <c r="G75" s="193">
        <f t="shared" si="3"/>
        <v>0</v>
      </c>
    </row>
    <row r="76" spans="1:7">
      <c r="A76" s="189" t="s">
        <v>631</v>
      </c>
      <c r="B76" s="200">
        <v>0</v>
      </c>
      <c r="C76" s="201"/>
      <c r="D76" s="200"/>
      <c r="E76" s="193">
        <f t="shared" si="2"/>
        <v>0</v>
      </c>
      <c r="F76" s="193">
        <f>VLOOKUP(A76,'[1]Client TB '!B$4:H$470,7,FALSE)</f>
        <v>0</v>
      </c>
      <c r="G76" s="193">
        <f t="shared" si="3"/>
        <v>0</v>
      </c>
    </row>
    <row r="77" spans="1:7">
      <c r="A77" s="189" t="s">
        <v>632</v>
      </c>
      <c r="B77" s="200">
        <v>0</v>
      </c>
      <c r="C77" s="201"/>
      <c r="D77" s="200"/>
      <c r="E77" s="193">
        <f t="shared" si="2"/>
        <v>0</v>
      </c>
      <c r="F77" s="193">
        <f>VLOOKUP(A77,'[1]Client TB '!B$4:H$470,7,FALSE)</f>
        <v>0</v>
      </c>
      <c r="G77" s="193">
        <f t="shared" si="3"/>
        <v>0</v>
      </c>
    </row>
    <row r="78" spans="1:7">
      <c r="A78" s="189" t="s">
        <v>633</v>
      </c>
      <c r="B78" s="200">
        <v>0</v>
      </c>
      <c r="C78" s="201"/>
      <c r="D78" s="200"/>
      <c r="E78" s="193">
        <f t="shared" si="2"/>
        <v>0</v>
      </c>
      <c r="F78" s="193">
        <f>VLOOKUP(A78,'[1]Client TB '!B$4:H$470,7,FALSE)</f>
        <v>0</v>
      </c>
      <c r="G78" s="193">
        <f t="shared" si="3"/>
        <v>0</v>
      </c>
    </row>
    <row r="79" spans="1:7">
      <c r="A79" s="189" t="s">
        <v>634</v>
      </c>
      <c r="B79" s="200">
        <v>0</v>
      </c>
      <c r="C79" s="201"/>
      <c r="D79" s="200"/>
      <c r="E79" s="193">
        <f t="shared" si="2"/>
        <v>0</v>
      </c>
      <c r="F79" s="193">
        <f>VLOOKUP(A79,'[1]Client TB '!B$4:H$470,7,FALSE)</f>
        <v>0</v>
      </c>
      <c r="G79" s="193">
        <f t="shared" si="3"/>
        <v>0</v>
      </c>
    </row>
    <row r="80" spans="1:7">
      <c r="A80" s="189" t="s">
        <v>635</v>
      </c>
      <c r="B80" s="200">
        <v>0</v>
      </c>
      <c r="C80" s="201"/>
      <c r="D80" s="200"/>
      <c r="E80" s="193">
        <f t="shared" si="2"/>
        <v>0</v>
      </c>
      <c r="F80" s="193">
        <f>VLOOKUP(A80,'[1]Client TB '!B$4:H$470,7,FALSE)</f>
        <v>0</v>
      </c>
      <c r="G80" s="193">
        <f t="shared" si="3"/>
        <v>0</v>
      </c>
    </row>
    <row r="81" spans="1:7">
      <c r="A81" s="189" t="s">
        <v>636</v>
      </c>
      <c r="B81" s="200">
        <v>0</v>
      </c>
      <c r="C81" s="201"/>
      <c r="D81" s="200"/>
      <c r="E81" s="193">
        <f t="shared" si="2"/>
        <v>0</v>
      </c>
      <c r="F81" s="193">
        <f>VLOOKUP(A81,'[1]Client TB '!B$4:H$470,7,FALSE)</f>
        <v>0</v>
      </c>
      <c r="G81" s="193">
        <f t="shared" si="3"/>
        <v>0</v>
      </c>
    </row>
    <row r="82" spans="1:7">
      <c r="A82" s="189" t="s">
        <v>637</v>
      </c>
      <c r="B82" s="200">
        <v>0</v>
      </c>
      <c r="C82" s="201"/>
      <c r="D82" s="200"/>
      <c r="E82" s="193">
        <f t="shared" si="2"/>
        <v>0</v>
      </c>
      <c r="F82" s="193">
        <f>VLOOKUP(A82,'[1]Client TB '!B$4:H$470,7,FALSE)</f>
        <v>0</v>
      </c>
      <c r="G82" s="193">
        <f t="shared" si="3"/>
        <v>0</v>
      </c>
    </row>
    <row r="83" spans="1:7">
      <c r="A83" s="189" t="s">
        <v>638</v>
      </c>
      <c r="B83" s="200">
        <v>0</v>
      </c>
      <c r="C83" s="201"/>
      <c r="D83" s="200"/>
      <c r="E83" s="193">
        <f t="shared" si="2"/>
        <v>0</v>
      </c>
      <c r="F83" s="193">
        <f>VLOOKUP(A83,'[1]Client TB '!B$4:H$470,7,FALSE)</f>
        <v>0</v>
      </c>
      <c r="G83" s="193">
        <f t="shared" si="3"/>
        <v>0</v>
      </c>
    </row>
    <row r="84" spans="1:7">
      <c r="A84" s="189" t="s">
        <v>639</v>
      </c>
      <c r="B84" s="200">
        <v>0</v>
      </c>
      <c r="C84" s="201"/>
      <c r="D84" s="200"/>
      <c r="E84" s="193">
        <f t="shared" si="2"/>
        <v>0</v>
      </c>
      <c r="F84" s="193">
        <f>VLOOKUP(A84,'[1]Client TB '!B$4:H$470,7,FALSE)</f>
        <v>0</v>
      </c>
      <c r="G84" s="193">
        <f t="shared" si="3"/>
        <v>0</v>
      </c>
    </row>
    <row r="85" spans="1:7">
      <c r="A85" s="189" t="s">
        <v>640</v>
      </c>
      <c r="B85" s="200">
        <v>0</v>
      </c>
      <c r="C85" s="201"/>
      <c r="D85" s="200"/>
      <c r="E85" s="193">
        <f t="shared" si="2"/>
        <v>0</v>
      </c>
      <c r="F85" s="193">
        <f>VLOOKUP(A85,'[1]Client TB '!B$4:H$470,7,FALSE)</f>
        <v>0</v>
      </c>
      <c r="G85" s="193">
        <f t="shared" si="3"/>
        <v>0</v>
      </c>
    </row>
    <row r="86" spans="1:7">
      <c r="A86" s="189" t="s">
        <v>641</v>
      </c>
      <c r="B86" s="200">
        <v>0</v>
      </c>
      <c r="C86" s="201"/>
      <c r="D86" s="200"/>
      <c r="E86" s="193">
        <f t="shared" si="2"/>
        <v>0</v>
      </c>
      <c r="F86" s="193">
        <f>VLOOKUP(A86,'[1]Client TB '!B$4:H$470,7,FALSE)</f>
        <v>0</v>
      </c>
      <c r="G86" s="193">
        <f t="shared" si="3"/>
        <v>0</v>
      </c>
    </row>
    <row r="87" spans="1:7">
      <c r="A87" s="189" t="s">
        <v>642</v>
      </c>
      <c r="B87" s="200">
        <v>0</v>
      </c>
      <c r="C87" s="201"/>
      <c r="D87" s="200"/>
      <c r="E87" s="193">
        <f t="shared" si="2"/>
        <v>0</v>
      </c>
      <c r="F87" s="193">
        <f>VLOOKUP(A87,'[1]Client TB '!B$4:H$470,7,FALSE)</f>
        <v>0</v>
      </c>
      <c r="G87" s="193">
        <f t="shared" si="3"/>
        <v>0</v>
      </c>
    </row>
    <row r="88" spans="1:7">
      <c r="A88" s="189" t="s">
        <v>643</v>
      </c>
      <c r="B88" s="200">
        <v>0</v>
      </c>
      <c r="C88" s="201"/>
      <c r="D88" s="200"/>
      <c r="E88" s="193">
        <f t="shared" si="2"/>
        <v>0</v>
      </c>
      <c r="F88" s="193">
        <f>VLOOKUP(A88,'[1]Client TB '!B$4:H$470,7,FALSE)</f>
        <v>0</v>
      </c>
      <c r="G88" s="193">
        <f t="shared" si="3"/>
        <v>0</v>
      </c>
    </row>
    <row r="89" spans="1:7">
      <c r="A89" s="189" t="s">
        <v>644</v>
      </c>
      <c r="B89" s="200">
        <v>0</v>
      </c>
      <c r="C89" s="201"/>
      <c r="D89" s="200"/>
      <c r="E89" s="193">
        <f t="shared" si="2"/>
        <v>0</v>
      </c>
      <c r="F89" s="193">
        <f>VLOOKUP(A89,'[1]Client TB '!B$4:H$470,7,FALSE)</f>
        <v>0</v>
      </c>
      <c r="G89" s="193">
        <f t="shared" si="3"/>
        <v>0</v>
      </c>
    </row>
    <row r="90" spans="1:7">
      <c r="A90" s="189" t="s">
        <v>645</v>
      </c>
      <c r="B90" s="200">
        <v>0</v>
      </c>
      <c r="C90" s="201"/>
      <c r="D90" s="200"/>
      <c r="E90" s="193">
        <f t="shared" si="2"/>
        <v>0</v>
      </c>
      <c r="F90" s="193">
        <f>VLOOKUP(A90,'[1]Client TB '!B$4:H$470,7,FALSE)</f>
        <v>0</v>
      </c>
      <c r="G90" s="193">
        <f t="shared" si="3"/>
        <v>0</v>
      </c>
    </row>
    <row r="91" spans="1:7">
      <c r="A91" s="189" t="s">
        <v>646</v>
      </c>
      <c r="B91" s="200">
        <v>0</v>
      </c>
      <c r="C91" s="201"/>
      <c r="D91" s="200"/>
      <c r="E91" s="193">
        <f t="shared" si="2"/>
        <v>0</v>
      </c>
      <c r="F91" s="193">
        <f>VLOOKUP(A91,'[1]Client TB '!B$4:H$470,7,FALSE)</f>
        <v>0</v>
      </c>
      <c r="G91" s="193">
        <f t="shared" si="3"/>
        <v>0</v>
      </c>
    </row>
    <row r="92" spans="1:7">
      <c r="A92" s="189" t="s">
        <v>647</v>
      </c>
      <c r="B92" s="200">
        <v>0</v>
      </c>
      <c r="C92" s="201"/>
      <c r="D92" s="200"/>
      <c r="E92" s="193">
        <f t="shared" si="2"/>
        <v>0</v>
      </c>
      <c r="F92" s="193">
        <f>VLOOKUP(A92,'[1]Client TB '!B$4:H$470,7,FALSE)</f>
        <v>0</v>
      </c>
      <c r="G92" s="193">
        <f t="shared" si="3"/>
        <v>0</v>
      </c>
    </row>
    <row r="93" spans="1:7">
      <c r="A93" s="189" t="s">
        <v>648</v>
      </c>
      <c r="B93" s="200">
        <v>0</v>
      </c>
      <c r="C93" s="201"/>
      <c r="D93" s="200"/>
      <c r="E93" s="193">
        <f t="shared" si="2"/>
        <v>0</v>
      </c>
      <c r="F93" s="193">
        <f>VLOOKUP(A93,'[1]Client TB '!B$4:H$470,7,FALSE)</f>
        <v>0</v>
      </c>
      <c r="G93" s="193">
        <f t="shared" si="3"/>
        <v>0</v>
      </c>
    </row>
    <row r="94" spans="1:7">
      <c r="A94" s="189" t="s">
        <v>649</v>
      </c>
      <c r="B94" s="200">
        <v>0</v>
      </c>
      <c r="C94" s="201"/>
      <c r="D94" s="200"/>
      <c r="E94" s="193">
        <f t="shared" si="2"/>
        <v>0</v>
      </c>
      <c r="F94" s="193">
        <f>VLOOKUP(A94,'[1]Client TB '!B$4:H$470,7,FALSE)</f>
        <v>0</v>
      </c>
      <c r="G94" s="193">
        <f t="shared" si="3"/>
        <v>0</v>
      </c>
    </row>
    <row r="95" spans="1:7">
      <c r="A95" s="189" t="s">
        <v>650</v>
      </c>
      <c r="B95" s="200">
        <v>0</v>
      </c>
      <c r="C95" s="201"/>
      <c r="D95" s="200"/>
      <c r="E95" s="193">
        <f t="shared" si="2"/>
        <v>0</v>
      </c>
      <c r="F95" s="193">
        <f>VLOOKUP(A95,'[1]Client TB '!B$4:H$470,7,FALSE)</f>
        <v>0</v>
      </c>
      <c r="G95" s="193">
        <f t="shared" si="3"/>
        <v>0</v>
      </c>
    </row>
    <row r="96" spans="1:7">
      <c r="A96" s="189" t="s">
        <v>651</v>
      </c>
      <c r="B96" s="200">
        <v>0</v>
      </c>
      <c r="C96" s="201"/>
      <c r="D96" s="200"/>
      <c r="E96" s="193">
        <f t="shared" si="2"/>
        <v>0</v>
      </c>
      <c r="F96" s="193">
        <f>VLOOKUP(A96,'[1]Client TB '!B$4:H$470,7,FALSE)</f>
        <v>0</v>
      </c>
      <c r="G96" s="193">
        <f t="shared" si="3"/>
        <v>0</v>
      </c>
    </row>
    <row r="97" spans="1:7">
      <c r="A97" s="189" t="s">
        <v>652</v>
      </c>
      <c r="B97" s="200">
        <v>0</v>
      </c>
      <c r="C97" s="201"/>
      <c r="D97" s="200"/>
      <c r="E97" s="193">
        <f t="shared" si="2"/>
        <v>0</v>
      </c>
      <c r="F97" s="193">
        <f>VLOOKUP(A97,'[1]Client TB '!B$4:H$470,7,FALSE)</f>
        <v>0</v>
      </c>
      <c r="G97" s="193">
        <f t="shared" si="3"/>
        <v>0</v>
      </c>
    </row>
    <row r="98" spans="1:7">
      <c r="A98" s="189" t="s">
        <v>653</v>
      </c>
      <c r="B98" s="200">
        <v>0</v>
      </c>
      <c r="C98" s="201"/>
      <c r="D98" s="200"/>
      <c r="E98" s="193">
        <f t="shared" si="2"/>
        <v>0</v>
      </c>
      <c r="F98" s="193">
        <f>VLOOKUP(A98,'[1]Client TB '!B$4:H$470,7,FALSE)</f>
        <v>0</v>
      </c>
      <c r="G98" s="193">
        <f t="shared" si="3"/>
        <v>0</v>
      </c>
    </row>
    <row r="99" spans="1:7">
      <c r="A99" s="189" t="s">
        <v>654</v>
      </c>
      <c r="B99" s="200">
        <v>0</v>
      </c>
      <c r="C99" s="201"/>
      <c r="D99" s="200"/>
      <c r="E99" s="193">
        <f t="shared" si="2"/>
        <v>0</v>
      </c>
      <c r="F99" s="193">
        <f>VLOOKUP(A99,'[1]Client TB '!B$4:H$470,7,FALSE)</f>
        <v>0</v>
      </c>
      <c r="G99" s="193">
        <f t="shared" si="3"/>
        <v>0</v>
      </c>
    </row>
    <row r="100" spans="1:7">
      <c r="A100" s="189" t="s">
        <v>365</v>
      </c>
      <c r="B100" s="200">
        <v>0</v>
      </c>
      <c r="C100" s="201"/>
      <c r="D100" s="200"/>
      <c r="E100" s="193">
        <f t="shared" si="2"/>
        <v>0</v>
      </c>
      <c r="F100" s="193">
        <f>VLOOKUP(A100,'[1]Client TB '!B$4:H$470,7,FALSE)</f>
        <v>0</v>
      </c>
      <c r="G100" s="193">
        <f t="shared" si="3"/>
        <v>0</v>
      </c>
    </row>
    <row r="101" spans="1:7">
      <c r="A101" s="189" t="s">
        <v>655</v>
      </c>
      <c r="B101" s="200">
        <v>0</v>
      </c>
      <c r="C101" s="201"/>
      <c r="D101" s="200"/>
      <c r="E101" s="193">
        <f t="shared" si="2"/>
        <v>0</v>
      </c>
      <c r="F101" s="193">
        <f>VLOOKUP(A101,'[1]Client TB '!B$4:H$470,7,FALSE)</f>
        <v>0</v>
      </c>
      <c r="G101" s="193">
        <f t="shared" si="3"/>
        <v>0</v>
      </c>
    </row>
    <row r="102" spans="1:7">
      <c r="A102" s="189" t="s">
        <v>656</v>
      </c>
      <c r="B102" s="200">
        <v>0</v>
      </c>
      <c r="C102" s="201"/>
      <c r="D102" s="200"/>
      <c r="E102" s="193">
        <f t="shared" si="2"/>
        <v>0</v>
      </c>
      <c r="F102" s="193">
        <f>VLOOKUP(A102,'[1]Client TB '!B$4:H$470,7,FALSE)</f>
        <v>0</v>
      </c>
      <c r="G102" s="193">
        <f t="shared" si="3"/>
        <v>0</v>
      </c>
    </row>
    <row r="103" spans="1:7">
      <c r="A103" s="189" t="s">
        <v>657</v>
      </c>
      <c r="B103" s="200">
        <v>0</v>
      </c>
      <c r="C103" s="201"/>
      <c r="D103" s="200"/>
      <c r="E103" s="193">
        <f t="shared" si="2"/>
        <v>0</v>
      </c>
      <c r="F103" s="193">
        <f>VLOOKUP(A103,'[1]Client TB '!B$4:H$470,7,FALSE)</f>
        <v>0</v>
      </c>
      <c r="G103" s="193">
        <f t="shared" si="3"/>
        <v>0</v>
      </c>
    </row>
    <row r="104" spans="1:7">
      <c r="A104" s="189" t="s">
        <v>658</v>
      </c>
      <c r="B104" s="200">
        <v>0</v>
      </c>
      <c r="C104" s="201"/>
      <c r="D104" s="200"/>
      <c r="E104" s="193">
        <f t="shared" si="2"/>
        <v>0</v>
      </c>
      <c r="F104" s="193">
        <f>VLOOKUP(A104,'[1]Client TB '!B$4:H$470,7,FALSE)</f>
        <v>0</v>
      </c>
      <c r="G104" s="193">
        <f t="shared" si="3"/>
        <v>0</v>
      </c>
    </row>
    <row r="105" spans="1:7">
      <c r="A105" s="189" t="s">
        <v>659</v>
      </c>
      <c r="B105" s="200">
        <v>24000</v>
      </c>
      <c r="C105" s="201"/>
      <c r="D105" s="200"/>
      <c r="E105" s="193">
        <f t="shared" si="2"/>
        <v>24000</v>
      </c>
      <c r="F105" s="193">
        <f>VLOOKUP(A105,'[1]Client TB '!B$4:H$470,7,FALSE)</f>
        <v>24000</v>
      </c>
      <c r="G105" s="193">
        <f t="shared" si="3"/>
        <v>0</v>
      </c>
    </row>
    <row r="106" spans="1:7">
      <c r="A106" s="189" t="s">
        <v>660</v>
      </c>
      <c r="B106" s="200">
        <v>45000</v>
      </c>
      <c r="C106" s="201"/>
      <c r="D106" s="200"/>
      <c r="E106" s="193">
        <f t="shared" si="2"/>
        <v>45000</v>
      </c>
      <c r="F106" s="193">
        <f>VLOOKUP(A106,'[1]Client TB '!B$4:H$470,7,FALSE)</f>
        <v>45000</v>
      </c>
      <c r="G106" s="193">
        <f t="shared" si="3"/>
        <v>0</v>
      </c>
    </row>
    <row r="107" spans="1:7">
      <c r="A107" s="189" t="s">
        <v>661</v>
      </c>
      <c r="B107" s="200">
        <v>7500</v>
      </c>
      <c r="C107" s="201"/>
      <c r="D107" s="200"/>
      <c r="E107" s="193">
        <f t="shared" si="2"/>
        <v>7500</v>
      </c>
      <c r="F107" s="193">
        <f>VLOOKUP(A107,'[1]Client TB '!B$4:H$470,7,FALSE)</f>
        <v>7500</v>
      </c>
      <c r="G107" s="193">
        <f t="shared" si="3"/>
        <v>0</v>
      </c>
    </row>
    <row r="108" spans="1:7">
      <c r="A108" s="189" t="s">
        <v>662</v>
      </c>
      <c r="B108" s="200">
        <v>0</v>
      </c>
      <c r="C108" s="201"/>
      <c r="D108" s="200"/>
      <c r="E108" s="193">
        <f t="shared" si="2"/>
        <v>0</v>
      </c>
      <c r="F108" s="193">
        <f>VLOOKUP(A108,'[1]Client TB '!B$4:H$470,7,FALSE)</f>
        <v>0</v>
      </c>
      <c r="G108" s="193">
        <f t="shared" si="3"/>
        <v>0</v>
      </c>
    </row>
    <row r="109" spans="1:7">
      <c r="A109" s="189" t="s">
        <v>663</v>
      </c>
      <c r="B109" s="200">
        <v>0</v>
      </c>
      <c r="C109" s="201"/>
      <c r="D109" s="200"/>
      <c r="E109" s="193">
        <f t="shared" si="2"/>
        <v>0</v>
      </c>
      <c r="F109" s="193">
        <f>VLOOKUP(A109,'[1]Client TB '!B$4:H$470,7,FALSE)</f>
        <v>0</v>
      </c>
      <c r="G109" s="193">
        <f t="shared" si="3"/>
        <v>0</v>
      </c>
    </row>
    <row r="110" spans="1:7">
      <c r="A110" s="189" t="s">
        <v>664</v>
      </c>
      <c r="B110" s="200">
        <v>0</v>
      </c>
      <c r="C110" s="201"/>
      <c r="D110" s="200"/>
      <c r="E110" s="193">
        <f t="shared" si="2"/>
        <v>0</v>
      </c>
      <c r="F110" s="193">
        <f>VLOOKUP(A110,'[1]Client TB '!B$4:H$470,7,FALSE)</f>
        <v>0</v>
      </c>
      <c r="G110" s="193">
        <f t="shared" si="3"/>
        <v>0</v>
      </c>
    </row>
    <row r="111" spans="1:7">
      <c r="A111" s="189" t="s">
        <v>665</v>
      </c>
      <c r="B111" s="200">
        <v>0</v>
      </c>
      <c r="C111" s="201"/>
      <c r="D111" s="200"/>
      <c r="E111" s="193">
        <f t="shared" si="2"/>
        <v>0</v>
      </c>
      <c r="F111" s="193">
        <f>VLOOKUP(A111,'[1]Client TB '!B$4:H$470,7,FALSE)</f>
        <v>0</v>
      </c>
      <c r="G111" s="193">
        <f t="shared" si="3"/>
        <v>0</v>
      </c>
    </row>
    <row r="112" spans="1:7">
      <c r="A112" s="189" t="s">
        <v>666</v>
      </c>
      <c r="B112" s="200">
        <v>0</v>
      </c>
      <c r="C112" s="201"/>
      <c r="D112" s="200"/>
      <c r="E112" s="193">
        <f t="shared" si="2"/>
        <v>0</v>
      </c>
      <c r="F112" s="193">
        <f>VLOOKUP(A112,'[1]Client TB '!B$4:H$470,7,FALSE)</f>
        <v>0</v>
      </c>
      <c r="G112" s="193">
        <f t="shared" si="3"/>
        <v>0</v>
      </c>
    </row>
    <row r="113" spans="1:7">
      <c r="A113" s="189" t="s">
        <v>667</v>
      </c>
      <c r="B113" s="200">
        <v>0</v>
      </c>
      <c r="C113" s="201"/>
      <c r="D113" s="200"/>
      <c r="E113" s="193">
        <f t="shared" si="2"/>
        <v>0</v>
      </c>
      <c r="F113" s="193">
        <f>VLOOKUP(A113,'[1]Client TB '!B$4:H$470,7,FALSE)</f>
        <v>0</v>
      </c>
      <c r="G113" s="193">
        <f t="shared" si="3"/>
        <v>0</v>
      </c>
    </row>
    <row r="114" spans="1:7">
      <c r="A114" s="189" t="s">
        <v>668</v>
      </c>
      <c r="B114" s="200">
        <v>0</v>
      </c>
      <c r="C114" s="201"/>
      <c r="D114" s="200"/>
      <c r="E114" s="193">
        <f t="shared" si="2"/>
        <v>0</v>
      </c>
      <c r="F114" s="193">
        <f>VLOOKUP(A114,'[1]Client TB '!B$4:H$470,7,FALSE)</f>
        <v>0</v>
      </c>
      <c r="G114" s="193">
        <f t="shared" si="3"/>
        <v>0</v>
      </c>
    </row>
    <row r="115" spans="1:7">
      <c r="A115" s="189" t="s">
        <v>669</v>
      </c>
      <c r="B115" s="200">
        <v>0</v>
      </c>
      <c r="C115" s="201"/>
      <c r="D115" s="200"/>
      <c r="E115" s="193">
        <f t="shared" si="2"/>
        <v>0</v>
      </c>
      <c r="F115" s="193">
        <f>VLOOKUP(A115,'[1]Client TB '!B$4:H$470,7,FALSE)</f>
        <v>0</v>
      </c>
      <c r="G115" s="193">
        <f t="shared" si="3"/>
        <v>0</v>
      </c>
    </row>
    <row r="116" spans="1:7">
      <c r="A116" s="189" t="s">
        <v>366</v>
      </c>
      <c r="B116" s="200">
        <v>0</v>
      </c>
      <c r="C116" s="201"/>
      <c r="D116" s="200"/>
      <c r="E116" s="193">
        <f t="shared" si="2"/>
        <v>0</v>
      </c>
      <c r="F116" s="193">
        <f>VLOOKUP(A116,'[1]Client TB '!B$4:H$470,7,FALSE)</f>
        <v>0</v>
      </c>
      <c r="G116" s="193">
        <f t="shared" si="3"/>
        <v>0</v>
      </c>
    </row>
    <row r="117" spans="1:7">
      <c r="A117" s="189" t="s">
        <v>670</v>
      </c>
      <c r="B117" s="200">
        <v>0</v>
      </c>
      <c r="C117" s="201"/>
      <c r="D117" s="200"/>
      <c r="E117" s="193">
        <f t="shared" si="2"/>
        <v>0</v>
      </c>
      <c r="F117" s="193">
        <f>VLOOKUP(A117,'[1]Client TB '!B$4:H$470,7,FALSE)</f>
        <v>0</v>
      </c>
      <c r="G117" s="193">
        <f t="shared" si="3"/>
        <v>0</v>
      </c>
    </row>
    <row r="118" spans="1:7">
      <c r="A118" s="189" t="s">
        <v>671</v>
      </c>
      <c r="B118" s="200">
        <v>0</v>
      </c>
      <c r="C118" s="201"/>
      <c r="D118" s="200"/>
      <c r="E118" s="193">
        <f t="shared" si="2"/>
        <v>0</v>
      </c>
      <c r="F118" s="193">
        <f>VLOOKUP(A118,'[1]Client TB '!B$4:H$470,7,FALSE)</f>
        <v>0</v>
      </c>
      <c r="G118" s="193">
        <f t="shared" si="3"/>
        <v>0</v>
      </c>
    </row>
    <row r="119" spans="1:7">
      <c r="A119" s="189" t="s">
        <v>672</v>
      </c>
      <c r="B119" s="200">
        <v>0</v>
      </c>
      <c r="C119" s="201"/>
      <c r="D119" s="200"/>
      <c r="E119" s="193">
        <f t="shared" si="2"/>
        <v>0</v>
      </c>
      <c r="F119" s="193">
        <f>VLOOKUP(A119,'[1]Client TB '!B$4:H$470,7,FALSE)</f>
        <v>0</v>
      </c>
      <c r="G119" s="193">
        <f t="shared" si="3"/>
        <v>0</v>
      </c>
    </row>
    <row r="120" spans="1:7">
      <c r="A120" s="189" t="s">
        <v>673</v>
      </c>
      <c r="B120" s="200">
        <v>0</v>
      </c>
      <c r="C120" s="201"/>
      <c r="D120" s="200"/>
      <c r="E120" s="193">
        <f t="shared" si="2"/>
        <v>0</v>
      </c>
      <c r="F120" s="193">
        <f>VLOOKUP(A120,'[1]Client TB '!B$4:H$470,7,FALSE)</f>
        <v>0</v>
      </c>
      <c r="G120" s="193">
        <f t="shared" si="3"/>
        <v>0</v>
      </c>
    </row>
    <row r="121" spans="1:7">
      <c r="A121" s="189" t="s">
        <v>674</v>
      </c>
      <c r="B121" s="200">
        <v>0</v>
      </c>
      <c r="C121" s="201"/>
      <c r="D121" s="200"/>
      <c r="E121" s="193">
        <f t="shared" si="2"/>
        <v>0</v>
      </c>
      <c r="F121" s="193">
        <f>VLOOKUP(A121,'[1]Client TB '!B$4:H$470,7,FALSE)</f>
        <v>0</v>
      </c>
      <c r="G121" s="193">
        <f t="shared" si="3"/>
        <v>0</v>
      </c>
    </row>
    <row r="122" spans="1:7">
      <c r="A122" s="189" t="s">
        <v>675</v>
      </c>
      <c r="B122" s="200">
        <v>0</v>
      </c>
      <c r="C122" s="201"/>
      <c r="D122" s="200"/>
      <c r="E122" s="193">
        <f t="shared" si="2"/>
        <v>0</v>
      </c>
      <c r="F122" s="193">
        <f>VLOOKUP(A122,'[1]Client TB '!B$4:H$470,7,FALSE)</f>
        <v>0</v>
      </c>
      <c r="G122" s="193">
        <f t="shared" si="3"/>
        <v>0</v>
      </c>
    </row>
    <row r="123" spans="1:7">
      <c r="A123" s="189" t="s">
        <v>676</v>
      </c>
      <c r="B123" s="200">
        <v>0</v>
      </c>
      <c r="C123" s="201"/>
      <c r="D123" s="200"/>
      <c r="E123" s="193">
        <f t="shared" si="2"/>
        <v>0</v>
      </c>
      <c r="F123" s="193">
        <f>VLOOKUP(A123,'[1]Client TB '!B$4:H$470,7,FALSE)</f>
        <v>0</v>
      </c>
      <c r="G123" s="193">
        <f t="shared" si="3"/>
        <v>0</v>
      </c>
    </row>
    <row r="124" spans="1:7">
      <c r="A124" s="189" t="s">
        <v>677</v>
      </c>
      <c r="B124" s="200">
        <v>36000</v>
      </c>
      <c r="C124" s="201"/>
      <c r="D124" s="200"/>
      <c r="E124" s="193">
        <f t="shared" si="2"/>
        <v>36000</v>
      </c>
      <c r="F124" s="193">
        <f>VLOOKUP(A124,'[1]Client TB '!B$4:H$470,7,FALSE)</f>
        <v>36000</v>
      </c>
      <c r="G124" s="193">
        <f t="shared" si="3"/>
        <v>0</v>
      </c>
    </row>
    <row r="125" spans="1:7">
      <c r="A125" s="189" t="s">
        <v>678</v>
      </c>
      <c r="B125" s="200">
        <v>15000</v>
      </c>
      <c r="C125" s="201"/>
      <c r="D125" s="200"/>
      <c r="E125" s="193">
        <f t="shared" si="2"/>
        <v>15000</v>
      </c>
      <c r="F125" s="193">
        <f>VLOOKUP(A125,'[1]Client TB '!B$4:H$470,7,FALSE)</f>
        <v>15000</v>
      </c>
      <c r="G125" s="193">
        <f t="shared" si="3"/>
        <v>0</v>
      </c>
    </row>
    <row r="126" spans="1:7">
      <c r="A126" s="189" t="s">
        <v>679</v>
      </c>
      <c r="B126" s="200">
        <v>6000</v>
      </c>
      <c r="C126" s="201"/>
      <c r="D126" s="200"/>
      <c r="E126" s="193">
        <f t="shared" si="2"/>
        <v>6000</v>
      </c>
      <c r="F126" s="193">
        <f>VLOOKUP(A126,'[1]Client TB '!B$4:H$470,7,FALSE)</f>
        <v>6000</v>
      </c>
      <c r="G126" s="193">
        <f t="shared" si="3"/>
        <v>0</v>
      </c>
    </row>
    <row r="127" spans="1:7">
      <c r="A127" s="189" t="s">
        <v>680</v>
      </c>
      <c r="B127" s="200">
        <v>13000</v>
      </c>
      <c r="C127" s="201"/>
      <c r="D127" s="200"/>
      <c r="E127" s="193">
        <f t="shared" si="2"/>
        <v>13000</v>
      </c>
      <c r="F127" s="193">
        <f>VLOOKUP(A127,'[1]Client TB '!B$4:H$470,7,FALSE)</f>
        <v>13000</v>
      </c>
      <c r="G127" s="193">
        <f t="shared" si="3"/>
        <v>0</v>
      </c>
    </row>
    <row r="128" spans="1:7">
      <c r="A128" s="189" t="s">
        <v>681</v>
      </c>
      <c r="B128" s="200">
        <v>200</v>
      </c>
      <c r="C128" s="201"/>
      <c r="D128" s="200"/>
      <c r="E128" s="193">
        <f t="shared" si="2"/>
        <v>200</v>
      </c>
      <c r="F128" s="193">
        <f>VLOOKUP(A128,'[1]Client TB '!B$4:H$470,7,FALSE)</f>
        <v>200</v>
      </c>
      <c r="G128" s="193">
        <f t="shared" si="3"/>
        <v>0</v>
      </c>
    </row>
    <row r="129" spans="1:7">
      <c r="A129" s="189" t="s">
        <v>368</v>
      </c>
      <c r="B129" s="200">
        <v>0</v>
      </c>
      <c r="C129" s="201"/>
      <c r="D129" s="200"/>
      <c r="E129" s="193">
        <f t="shared" si="2"/>
        <v>0</v>
      </c>
      <c r="F129" s="193">
        <f>VLOOKUP(A129,'[1]Client TB '!B$4:H$470,7,FALSE)</f>
        <v>0</v>
      </c>
      <c r="G129" s="193">
        <f t="shared" si="3"/>
        <v>0</v>
      </c>
    </row>
    <row r="130" spans="1:7">
      <c r="A130" s="189" t="s">
        <v>682</v>
      </c>
      <c r="B130" s="200">
        <v>0</v>
      </c>
      <c r="C130" s="201"/>
      <c r="D130" s="200"/>
      <c r="E130" s="193">
        <f t="shared" si="2"/>
        <v>0</v>
      </c>
      <c r="F130" s="193">
        <f>VLOOKUP(A130,'[1]Client TB '!B$4:H$470,7,FALSE)</f>
        <v>0</v>
      </c>
      <c r="G130" s="193">
        <f t="shared" si="3"/>
        <v>0</v>
      </c>
    </row>
    <row r="131" spans="1:7">
      <c r="A131" s="189" t="s">
        <v>683</v>
      </c>
      <c r="B131" s="200">
        <v>0</v>
      </c>
      <c r="C131" s="201"/>
      <c r="D131" s="200"/>
      <c r="E131" s="193">
        <f t="shared" si="2"/>
        <v>0</v>
      </c>
      <c r="F131" s="193">
        <f>VLOOKUP(A131,'[1]Client TB '!B$4:H$470,7,FALSE)</f>
        <v>0</v>
      </c>
      <c r="G131" s="193">
        <f t="shared" si="3"/>
        <v>0</v>
      </c>
    </row>
    <row r="132" spans="1:7">
      <c r="A132" s="189" t="s">
        <v>684</v>
      </c>
      <c r="B132" s="200">
        <v>0</v>
      </c>
      <c r="C132" s="201"/>
      <c r="D132" s="200"/>
      <c r="E132" s="193">
        <f t="shared" ref="E132:E195" si="4">B132-D132</f>
        <v>0</v>
      </c>
      <c r="F132" s="193">
        <f>VLOOKUP(A132,'[1]Client TB '!B$4:H$470,7,FALSE)</f>
        <v>0</v>
      </c>
      <c r="G132" s="193">
        <f t="shared" ref="G132:G195" si="5">E132-F132</f>
        <v>0</v>
      </c>
    </row>
    <row r="133" spans="1:7">
      <c r="A133" s="189" t="s">
        <v>685</v>
      </c>
      <c r="B133" s="200">
        <v>0</v>
      </c>
      <c r="C133" s="201"/>
      <c r="D133" s="200"/>
      <c r="E133" s="193">
        <f t="shared" si="4"/>
        <v>0</v>
      </c>
      <c r="F133" s="193">
        <f>VLOOKUP(A133,'[1]Client TB '!B$4:H$470,7,FALSE)</f>
        <v>0</v>
      </c>
      <c r="G133" s="193">
        <f t="shared" si="5"/>
        <v>0</v>
      </c>
    </row>
    <row r="134" spans="1:7">
      <c r="A134" s="189" t="s">
        <v>686</v>
      </c>
      <c r="B134" s="200">
        <v>0</v>
      </c>
      <c r="C134" s="201"/>
      <c r="D134" s="200"/>
      <c r="E134" s="193">
        <f t="shared" si="4"/>
        <v>0</v>
      </c>
      <c r="F134" s="193">
        <f>VLOOKUP(A134,'[1]Client TB '!B$4:H$470,7,FALSE)</f>
        <v>0</v>
      </c>
      <c r="G134" s="193">
        <f t="shared" si="5"/>
        <v>0</v>
      </c>
    </row>
    <row r="135" spans="1:7">
      <c r="A135" s="189" t="s">
        <v>687</v>
      </c>
      <c r="B135" s="200">
        <v>0</v>
      </c>
      <c r="C135" s="201"/>
      <c r="D135" s="200"/>
      <c r="E135" s="193">
        <f t="shared" si="4"/>
        <v>0</v>
      </c>
      <c r="F135" s="193">
        <f>VLOOKUP(A135,'[1]Client TB '!B$4:H$470,7,FALSE)</f>
        <v>0</v>
      </c>
      <c r="G135" s="193">
        <f t="shared" si="5"/>
        <v>0</v>
      </c>
    </row>
    <row r="136" spans="1:7">
      <c r="A136" s="189" t="s">
        <v>688</v>
      </c>
      <c r="B136" s="200">
        <v>67662.67</v>
      </c>
      <c r="C136" s="201"/>
      <c r="D136" s="200"/>
      <c r="E136" s="193">
        <f t="shared" si="4"/>
        <v>67662.67</v>
      </c>
      <c r="F136" s="193">
        <f>VLOOKUP(A136,'[1]Client TB '!B$4:H$470,7,FALSE)</f>
        <v>67662.67</v>
      </c>
      <c r="G136" s="193">
        <f t="shared" si="5"/>
        <v>0</v>
      </c>
    </row>
    <row r="137" spans="1:7">
      <c r="A137" s="189" t="s">
        <v>689</v>
      </c>
      <c r="B137" s="200">
        <v>0</v>
      </c>
      <c r="C137" s="201"/>
      <c r="D137" s="200"/>
      <c r="E137" s="193">
        <f t="shared" si="4"/>
        <v>0</v>
      </c>
      <c r="F137" s="193">
        <f>VLOOKUP(A137,'[1]Client TB '!B$4:H$470,7,FALSE)</f>
        <v>0</v>
      </c>
      <c r="G137" s="193">
        <f t="shared" si="5"/>
        <v>0</v>
      </c>
    </row>
    <row r="138" spans="1:7">
      <c r="A138" s="189" t="s">
        <v>690</v>
      </c>
      <c r="B138" s="200">
        <v>16000</v>
      </c>
      <c r="C138" s="201"/>
      <c r="D138" s="200"/>
      <c r="E138" s="193">
        <f t="shared" si="4"/>
        <v>16000</v>
      </c>
      <c r="F138" s="193">
        <f>VLOOKUP(A138,'[1]Client TB '!B$4:H$470,7,FALSE)</f>
        <v>16000</v>
      </c>
      <c r="G138" s="193">
        <f t="shared" si="5"/>
        <v>0</v>
      </c>
    </row>
    <row r="139" spans="1:7">
      <c r="A139" s="189" t="s">
        <v>691</v>
      </c>
      <c r="B139" s="200">
        <v>10500</v>
      </c>
      <c r="C139" s="201"/>
      <c r="D139" s="200"/>
      <c r="E139" s="193">
        <f t="shared" si="4"/>
        <v>10500</v>
      </c>
      <c r="F139" s="193">
        <f>VLOOKUP(A139,'[1]Client TB '!B$4:H$470,7,FALSE)</f>
        <v>10500</v>
      </c>
      <c r="G139" s="193">
        <f t="shared" si="5"/>
        <v>0</v>
      </c>
    </row>
    <row r="140" spans="1:7">
      <c r="A140" s="189" t="s">
        <v>692</v>
      </c>
      <c r="B140" s="200">
        <v>40280.480000000003</v>
      </c>
      <c r="C140" s="201"/>
      <c r="D140" s="200"/>
      <c r="E140" s="193">
        <f t="shared" si="4"/>
        <v>40280.480000000003</v>
      </c>
      <c r="F140" s="193">
        <f>VLOOKUP(A140,'[1]Client TB '!B$4:H$470,7,FALSE)</f>
        <v>29126.25</v>
      </c>
      <c r="G140" s="202">
        <f t="shared" si="5"/>
        <v>11154.230000000003</v>
      </c>
    </row>
    <row r="141" spans="1:7">
      <c r="A141" s="189" t="s">
        <v>387</v>
      </c>
      <c r="B141" s="200"/>
      <c r="C141" s="201"/>
      <c r="D141" s="200">
        <v>475649.61</v>
      </c>
      <c r="E141" s="193">
        <f t="shared" si="4"/>
        <v>-475649.61</v>
      </c>
      <c r="F141" s="193">
        <f>VLOOKUP(A141,'[1]Client TB '!B$4:H$470,7,FALSE)</f>
        <v>-475649.61</v>
      </c>
      <c r="G141" s="193">
        <f t="shared" si="5"/>
        <v>0</v>
      </c>
    </row>
    <row r="142" spans="1:7">
      <c r="A142" s="189" t="s">
        <v>388</v>
      </c>
      <c r="B142" s="200">
        <v>256695.9</v>
      </c>
      <c r="C142" s="201"/>
      <c r="D142" s="200"/>
      <c r="E142" s="193">
        <f t="shared" si="4"/>
        <v>256695.9</v>
      </c>
      <c r="F142" s="193">
        <f>VLOOKUP(A142,'[1]Client TB '!B$4:H$470,7,FALSE)</f>
        <v>256695.9</v>
      </c>
      <c r="G142" s="193">
        <f t="shared" si="5"/>
        <v>0</v>
      </c>
    </row>
    <row r="143" spans="1:7">
      <c r="A143" s="189" t="s">
        <v>389</v>
      </c>
      <c r="B143" s="200">
        <v>137742.81</v>
      </c>
      <c r="C143" s="201"/>
      <c r="D143" s="200"/>
      <c r="E143" s="193">
        <f t="shared" si="4"/>
        <v>137742.81</v>
      </c>
      <c r="F143" s="193">
        <f>VLOOKUP(A143,'[1]Client TB '!B$4:H$470,7,FALSE)</f>
        <v>137742.81</v>
      </c>
      <c r="G143" s="193">
        <f t="shared" si="5"/>
        <v>0</v>
      </c>
    </row>
    <row r="144" spans="1:7">
      <c r="A144" s="189" t="s">
        <v>693</v>
      </c>
      <c r="B144" s="200">
        <v>3</v>
      </c>
      <c r="C144" s="201"/>
      <c r="D144" s="200"/>
      <c r="E144" s="193">
        <f t="shared" si="4"/>
        <v>3</v>
      </c>
      <c r="F144" s="193">
        <f>VLOOKUP(A144,'[1]Client TB '!B$4:H$470,7,FALSE)</f>
        <v>3</v>
      </c>
      <c r="G144" s="193">
        <f t="shared" si="5"/>
        <v>0</v>
      </c>
    </row>
    <row r="145" spans="1:7">
      <c r="A145" s="189" t="s">
        <v>390</v>
      </c>
      <c r="B145" s="200"/>
      <c r="C145" s="201"/>
      <c r="D145" s="200">
        <v>1250</v>
      </c>
      <c r="E145" s="193">
        <f t="shared" si="4"/>
        <v>-1250</v>
      </c>
      <c r="F145" s="193">
        <f>VLOOKUP(A145,'[1]Client TB '!B$4:H$470,7,FALSE)</f>
        <v>-1250</v>
      </c>
      <c r="G145" s="193">
        <f t="shared" si="5"/>
        <v>0</v>
      </c>
    </row>
    <row r="146" spans="1:7">
      <c r="A146" s="189" t="s">
        <v>391</v>
      </c>
      <c r="B146" s="200">
        <v>85001.89</v>
      </c>
      <c r="C146" s="201"/>
      <c r="D146" s="200"/>
      <c r="E146" s="193">
        <f t="shared" si="4"/>
        <v>85001.89</v>
      </c>
      <c r="F146" s="193">
        <f>VLOOKUP(A146,'[1]Client TB '!B$4:H$470,7,FALSE)</f>
        <v>85001.89</v>
      </c>
      <c r="G146" s="193">
        <f t="shared" si="5"/>
        <v>0</v>
      </c>
    </row>
    <row r="147" spans="1:7">
      <c r="A147" s="189" t="s">
        <v>694</v>
      </c>
      <c r="B147" s="200">
        <v>0</v>
      </c>
      <c r="C147" s="201"/>
      <c r="D147" s="200"/>
      <c r="E147" s="193">
        <f t="shared" si="4"/>
        <v>0</v>
      </c>
      <c r="F147" s="193">
        <f>VLOOKUP(A147,'[1]Client TB '!B$4:H$470,7,FALSE)</f>
        <v>0</v>
      </c>
      <c r="G147" s="193">
        <f t="shared" si="5"/>
        <v>0</v>
      </c>
    </row>
    <row r="148" spans="1:7">
      <c r="A148" s="189" t="s">
        <v>394</v>
      </c>
      <c r="B148" s="200">
        <v>100000</v>
      </c>
      <c r="C148" s="201"/>
      <c r="D148" s="200"/>
      <c r="E148" s="193">
        <f t="shared" si="4"/>
        <v>100000</v>
      </c>
      <c r="F148" s="193">
        <f>VLOOKUP(A148,'[1]Client TB '!B$4:H$470,7,FALSE)</f>
        <v>100000</v>
      </c>
      <c r="G148" s="193">
        <f t="shared" si="5"/>
        <v>0</v>
      </c>
    </row>
    <row r="149" spans="1:7">
      <c r="A149" s="189" t="s">
        <v>695</v>
      </c>
      <c r="B149" s="200">
        <v>0</v>
      </c>
      <c r="C149" s="201"/>
      <c r="D149" s="200"/>
      <c r="E149" s="193">
        <f t="shared" si="4"/>
        <v>0</v>
      </c>
      <c r="F149" s="193">
        <f>VLOOKUP(A149,'[1]Client TB '!B$4:H$470,7,FALSE)</f>
        <v>0</v>
      </c>
      <c r="G149" s="193">
        <f t="shared" si="5"/>
        <v>0</v>
      </c>
    </row>
    <row r="150" spans="1:7">
      <c r="A150" s="189" t="s">
        <v>696</v>
      </c>
      <c r="B150" s="200">
        <v>0</v>
      </c>
      <c r="C150" s="201"/>
      <c r="D150" s="200"/>
      <c r="E150" s="193">
        <f t="shared" si="4"/>
        <v>0</v>
      </c>
      <c r="F150" s="193">
        <f>VLOOKUP(A150,'[1]Client TB '!B$4:H$470,7,FALSE)</f>
        <v>0</v>
      </c>
      <c r="G150" s="193">
        <f t="shared" si="5"/>
        <v>0</v>
      </c>
    </row>
    <row r="151" spans="1:7">
      <c r="A151" s="189" t="s">
        <v>697</v>
      </c>
      <c r="B151" s="200">
        <v>1693331.55</v>
      </c>
      <c r="C151" s="201"/>
      <c r="D151" s="200"/>
      <c r="E151" s="193">
        <f t="shared" si="4"/>
        <v>1693331.55</v>
      </c>
      <c r="F151" s="193">
        <f>VLOOKUP(A151,'[1]Client TB '!B$4:H$470,7,FALSE)</f>
        <v>1693331.55</v>
      </c>
      <c r="G151" s="193">
        <f t="shared" si="5"/>
        <v>0</v>
      </c>
    </row>
    <row r="152" spans="1:7">
      <c r="A152" s="189" t="s">
        <v>399</v>
      </c>
      <c r="B152" s="200">
        <v>328758.5</v>
      </c>
      <c r="C152" s="201"/>
      <c r="D152" s="200"/>
      <c r="E152" s="193">
        <f t="shared" si="4"/>
        <v>328758.5</v>
      </c>
      <c r="F152" s="193">
        <f>VLOOKUP(A152,'[1]Client TB '!B$4:H$470,7,FALSE)</f>
        <v>328758.5</v>
      </c>
      <c r="G152" s="193">
        <f t="shared" si="5"/>
        <v>0</v>
      </c>
    </row>
    <row r="153" spans="1:7">
      <c r="A153" s="189" t="s">
        <v>400</v>
      </c>
      <c r="B153" s="200"/>
      <c r="C153" s="201"/>
      <c r="D153" s="200">
        <v>171319.55</v>
      </c>
      <c r="E153" s="193">
        <f t="shared" si="4"/>
        <v>-171319.55</v>
      </c>
      <c r="F153" s="193">
        <f>VLOOKUP(A153,'[1]Client TB '!B$4:H$470,7,FALSE)</f>
        <v>-171319.55</v>
      </c>
      <c r="G153" s="193">
        <f t="shared" si="5"/>
        <v>0</v>
      </c>
    </row>
    <row r="154" spans="1:7">
      <c r="A154" s="189" t="s">
        <v>401</v>
      </c>
      <c r="B154" s="200">
        <v>605573.66</v>
      </c>
      <c r="C154" s="201"/>
      <c r="D154" s="200"/>
      <c r="E154" s="193">
        <f t="shared" si="4"/>
        <v>605573.66</v>
      </c>
      <c r="F154" s="193">
        <f>VLOOKUP(A154,'[1]Client TB '!B$4:H$470,7,FALSE)</f>
        <v>605573.66</v>
      </c>
      <c r="G154" s="193">
        <f t="shared" si="5"/>
        <v>0</v>
      </c>
    </row>
    <row r="155" spans="1:7">
      <c r="A155" s="189" t="s">
        <v>402</v>
      </c>
      <c r="B155" s="200"/>
      <c r="C155" s="201"/>
      <c r="D155" s="200">
        <v>12210.29</v>
      </c>
      <c r="E155" s="193">
        <f t="shared" si="4"/>
        <v>-12210.29</v>
      </c>
      <c r="F155" s="193">
        <f>VLOOKUP(A155,'[1]Client TB '!B$4:H$470,7,FALSE)</f>
        <v>-12210.29</v>
      </c>
      <c r="G155" s="193">
        <f t="shared" si="5"/>
        <v>0</v>
      </c>
    </row>
    <row r="156" spans="1:7">
      <c r="A156" s="189" t="s">
        <v>403</v>
      </c>
      <c r="B156" s="200">
        <v>454417.26</v>
      </c>
      <c r="C156" s="201"/>
      <c r="D156" s="200"/>
      <c r="E156" s="193">
        <f t="shared" si="4"/>
        <v>454417.26</v>
      </c>
      <c r="F156" s="193">
        <f>VLOOKUP(A156,'[1]Client TB '!B$4:H$470,7,FALSE)</f>
        <v>454417.26</v>
      </c>
      <c r="G156" s="193">
        <f t="shared" si="5"/>
        <v>0</v>
      </c>
    </row>
    <row r="157" spans="1:7">
      <c r="A157" s="189" t="s">
        <v>404</v>
      </c>
      <c r="B157" s="200"/>
      <c r="C157" s="201"/>
      <c r="D157" s="200">
        <v>201827.62</v>
      </c>
      <c r="E157" s="193">
        <f t="shared" si="4"/>
        <v>-201827.62</v>
      </c>
      <c r="F157" s="193">
        <f>VLOOKUP(A157,'[1]Client TB '!B$4:H$470,7,FALSE)</f>
        <v>-201827.62</v>
      </c>
      <c r="G157" s="193">
        <f t="shared" si="5"/>
        <v>0</v>
      </c>
    </row>
    <row r="158" spans="1:7">
      <c r="A158" s="189" t="s">
        <v>405</v>
      </c>
      <c r="B158" s="200">
        <v>254039.32</v>
      </c>
      <c r="C158" s="201"/>
      <c r="D158" s="200"/>
      <c r="E158" s="193">
        <f t="shared" si="4"/>
        <v>254039.32</v>
      </c>
      <c r="F158" s="193">
        <f>VLOOKUP(A158,'[1]Client TB '!B$4:H$470,7,FALSE)</f>
        <v>254039.32</v>
      </c>
      <c r="G158" s="193">
        <f t="shared" si="5"/>
        <v>0</v>
      </c>
    </row>
    <row r="159" spans="1:7">
      <c r="A159" s="189" t="s">
        <v>406</v>
      </c>
      <c r="B159" s="200"/>
      <c r="C159" s="201"/>
      <c r="D159" s="200">
        <v>70421.649999999994</v>
      </c>
      <c r="E159" s="193">
        <f t="shared" si="4"/>
        <v>-70421.649999999994</v>
      </c>
      <c r="F159" s="193">
        <f>VLOOKUP(A159,'[1]Client TB '!B$4:H$470,7,FALSE)</f>
        <v>-70421.649999999994</v>
      </c>
      <c r="G159" s="193">
        <f t="shared" si="5"/>
        <v>0</v>
      </c>
    </row>
    <row r="160" spans="1:7">
      <c r="A160" s="189" t="s">
        <v>407</v>
      </c>
      <c r="B160" s="200">
        <v>210306.19</v>
      </c>
      <c r="C160" s="201"/>
      <c r="D160" s="200"/>
      <c r="E160" s="193">
        <f t="shared" si="4"/>
        <v>210306.19</v>
      </c>
      <c r="F160" s="193">
        <f>VLOOKUP(A160,'[1]Client TB '!B$4:H$470,7,FALSE)</f>
        <v>210306.19</v>
      </c>
      <c r="G160" s="193">
        <f t="shared" si="5"/>
        <v>0</v>
      </c>
    </row>
    <row r="161" spans="1:7">
      <c r="A161" s="189" t="s">
        <v>408</v>
      </c>
      <c r="B161" s="200"/>
      <c r="C161" s="201"/>
      <c r="D161" s="200">
        <v>71204.86</v>
      </c>
      <c r="E161" s="193">
        <f t="shared" si="4"/>
        <v>-71204.86</v>
      </c>
      <c r="F161" s="193">
        <f>VLOOKUP(A161,'[1]Client TB '!B$4:H$470,7,FALSE)</f>
        <v>-71204.86</v>
      </c>
      <c r="G161" s="193">
        <f t="shared" si="5"/>
        <v>0</v>
      </c>
    </row>
    <row r="162" spans="1:7">
      <c r="A162" s="189" t="s">
        <v>409</v>
      </c>
      <c r="B162" s="200">
        <v>75822.3</v>
      </c>
      <c r="C162" s="201"/>
      <c r="D162" s="200"/>
      <c r="E162" s="193">
        <f t="shared" si="4"/>
        <v>75822.3</v>
      </c>
      <c r="F162" s="193">
        <f>VLOOKUP(A162,'[1]Client TB '!B$4:H$470,7,FALSE)</f>
        <v>75822.3</v>
      </c>
      <c r="G162" s="193">
        <f t="shared" si="5"/>
        <v>0</v>
      </c>
    </row>
    <row r="163" spans="1:7">
      <c r="A163" s="189" t="s">
        <v>410</v>
      </c>
      <c r="B163" s="200"/>
      <c r="C163" s="201"/>
      <c r="D163" s="200">
        <v>11726.59</v>
      </c>
      <c r="E163" s="193">
        <f t="shared" si="4"/>
        <v>-11726.59</v>
      </c>
      <c r="F163" s="193">
        <f>VLOOKUP(A163,'[1]Client TB '!B$4:H$470,7,FALSE)</f>
        <v>-11726.59</v>
      </c>
      <c r="G163" s="193">
        <f t="shared" si="5"/>
        <v>0</v>
      </c>
    </row>
    <row r="164" spans="1:7">
      <c r="A164" s="189" t="s">
        <v>698</v>
      </c>
      <c r="B164" s="200">
        <v>0</v>
      </c>
      <c r="C164" s="201"/>
      <c r="D164" s="200"/>
      <c r="E164" s="193">
        <f t="shared" si="4"/>
        <v>0</v>
      </c>
      <c r="F164" s="193">
        <f>VLOOKUP(A164,'[1]Client TB '!B$4:H$470,7,FALSE)</f>
        <v>0</v>
      </c>
      <c r="G164" s="193">
        <f t="shared" si="5"/>
        <v>0</v>
      </c>
    </row>
    <row r="165" spans="1:7">
      <c r="A165" s="189" t="s">
        <v>699</v>
      </c>
      <c r="B165" s="200">
        <v>0</v>
      </c>
      <c r="C165" s="201"/>
      <c r="D165" s="200"/>
      <c r="E165" s="193">
        <f t="shared" si="4"/>
        <v>0</v>
      </c>
      <c r="F165" s="193">
        <f>VLOOKUP(A165,'[1]Client TB '!B$4:H$470,7,FALSE)</f>
        <v>0</v>
      </c>
      <c r="G165" s="193">
        <f t="shared" si="5"/>
        <v>0</v>
      </c>
    </row>
    <row r="166" spans="1:7">
      <c r="A166" s="189" t="s">
        <v>700</v>
      </c>
      <c r="B166" s="200">
        <v>0</v>
      </c>
      <c r="C166" s="201"/>
      <c r="D166" s="200"/>
      <c r="E166" s="193">
        <f t="shared" si="4"/>
        <v>0</v>
      </c>
      <c r="F166" s="193">
        <f>VLOOKUP(A166,'[1]Client TB '!B$4:H$470,7,FALSE)</f>
        <v>0</v>
      </c>
      <c r="G166" s="193">
        <f t="shared" si="5"/>
        <v>0</v>
      </c>
    </row>
    <row r="167" spans="1:7">
      <c r="A167" s="189" t="s">
        <v>701</v>
      </c>
      <c r="B167" s="200">
        <v>0</v>
      </c>
      <c r="C167" s="201"/>
      <c r="D167" s="200"/>
      <c r="E167" s="193">
        <f t="shared" si="4"/>
        <v>0</v>
      </c>
      <c r="F167" s="193">
        <f>VLOOKUP(A167,'[1]Client TB '!B$4:H$470,7,FALSE)</f>
        <v>0</v>
      </c>
      <c r="G167" s="193">
        <f t="shared" si="5"/>
        <v>0</v>
      </c>
    </row>
    <row r="168" spans="1:7">
      <c r="A168" s="189" t="s">
        <v>702</v>
      </c>
      <c r="B168" s="200">
        <v>0</v>
      </c>
      <c r="C168" s="201"/>
      <c r="D168" s="200"/>
      <c r="E168" s="193">
        <f t="shared" si="4"/>
        <v>0</v>
      </c>
      <c r="F168" s="193">
        <f>VLOOKUP(A168,'[1]Client TB '!B$4:H$470,7,FALSE)</f>
        <v>0</v>
      </c>
      <c r="G168" s="193">
        <f t="shared" si="5"/>
        <v>0</v>
      </c>
    </row>
    <row r="169" spans="1:7">
      <c r="A169" s="189" t="s">
        <v>413</v>
      </c>
      <c r="B169" s="200">
        <v>0.9</v>
      </c>
      <c r="C169" s="201"/>
      <c r="D169" s="200"/>
      <c r="E169" s="193">
        <f t="shared" si="4"/>
        <v>0.9</v>
      </c>
      <c r="F169" s="193">
        <f>VLOOKUP(A169,'[1]Client TB '!B$4:H$470,7,FALSE)</f>
        <v>0.9</v>
      </c>
      <c r="G169" s="193">
        <f t="shared" si="5"/>
        <v>0</v>
      </c>
    </row>
    <row r="170" spans="1:7">
      <c r="A170" s="189" t="s">
        <v>703</v>
      </c>
      <c r="B170" s="200">
        <v>0</v>
      </c>
      <c r="C170" s="201"/>
      <c r="D170" s="200"/>
      <c r="E170" s="193">
        <f t="shared" si="4"/>
        <v>0</v>
      </c>
      <c r="F170" s="193">
        <f>VLOOKUP(A170,'[1]Client TB '!B$4:H$470,7,FALSE)</f>
        <v>0</v>
      </c>
      <c r="G170" s="193">
        <f t="shared" si="5"/>
        <v>0</v>
      </c>
    </row>
    <row r="171" spans="1:7">
      <c r="A171" s="189" t="s">
        <v>704</v>
      </c>
      <c r="B171" s="200">
        <v>0</v>
      </c>
      <c r="C171" s="201"/>
      <c r="D171" s="200"/>
      <c r="E171" s="193">
        <f t="shared" si="4"/>
        <v>0</v>
      </c>
      <c r="F171" s="193">
        <f>VLOOKUP(A171,'[1]Client TB '!B$4:H$470,7,FALSE)</f>
        <v>0</v>
      </c>
      <c r="G171" s="193">
        <f t="shared" si="5"/>
        <v>0</v>
      </c>
    </row>
    <row r="172" spans="1:7">
      <c r="A172" s="189" t="s">
        <v>705</v>
      </c>
      <c r="B172" s="200">
        <v>0</v>
      </c>
      <c r="C172" s="201"/>
      <c r="D172" s="200"/>
      <c r="E172" s="193">
        <f t="shared" si="4"/>
        <v>0</v>
      </c>
      <c r="F172" s="193">
        <f>VLOOKUP(A172,'[1]Client TB '!B$4:H$470,7,FALSE)</f>
        <v>0</v>
      </c>
      <c r="G172" s="193">
        <f t="shared" si="5"/>
        <v>0</v>
      </c>
    </row>
    <row r="173" spans="1:7">
      <c r="A173" s="189" t="s">
        <v>416</v>
      </c>
      <c r="B173" s="200">
        <v>0</v>
      </c>
      <c r="C173" s="201"/>
      <c r="D173" s="200"/>
      <c r="E173" s="193">
        <f t="shared" si="4"/>
        <v>0</v>
      </c>
      <c r="F173" s="193">
        <f>VLOOKUP(A173,'[1]Client TB '!B$4:H$470,7,FALSE)</f>
        <v>0</v>
      </c>
      <c r="G173" s="193">
        <f t="shared" si="5"/>
        <v>0</v>
      </c>
    </row>
    <row r="174" spans="1:7">
      <c r="A174" s="189" t="s">
        <v>706</v>
      </c>
      <c r="B174" s="200">
        <v>0</v>
      </c>
      <c r="C174" s="201"/>
      <c r="D174" s="200"/>
      <c r="E174" s="193">
        <f t="shared" si="4"/>
        <v>0</v>
      </c>
      <c r="F174" s="193">
        <f>VLOOKUP(A174,'[1]Client TB '!B$4:H$470,7,FALSE)</f>
        <v>0</v>
      </c>
      <c r="G174" s="193">
        <f t="shared" si="5"/>
        <v>0</v>
      </c>
    </row>
    <row r="175" spans="1:7">
      <c r="A175" s="189" t="s">
        <v>707</v>
      </c>
      <c r="B175" s="200"/>
      <c r="C175" s="201"/>
      <c r="D175" s="200">
        <v>68000</v>
      </c>
      <c r="E175" s="193">
        <f t="shared" si="4"/>
        <v>-68000</v>
      </c>
      <c r="F175" s="193">
        <f>VLOOKUP(A175,'[1]Client TB '!B$4:H$470,7,FALSE)</f>
        <v>-68000</v>
      </c>
      <c r="G175" s="193">
        <f t="shared" si="5"/>
        <v>0</v>
      </c>
    </row>
    <row r="176" spans="1:7">
      <c r="A176" s="189" t="s">
        <v>708</v>
      </c>
      <c r="B176" s="200">
        <v>0</v>
      </c>
      <c r="C176" s="201"/>
      <c r="D176" s="200"/>
      <c r="E176" s="193">
        <f t="shared" si="4"/>
        <v>0</v>
      </c>
      <c r="F176" s="193">
        <f>VLOOKUP(A176,'[1]Client TB '!B$4:H$470,7,FALSE)</f>
        <v>0</v>
      </c>
      <c r="G176" s="193">
        <f t="shared" si="5"/>
        <v>0</v>
      </c>
    </row>
    <row r="177" spans="1:7">
      <c r="A177" s="189" t="s">
        <v>709</v>
      </c>
      <c r="B177" s="200">
        <v>0</v>
      </c>
      <c r="C177" s="201"/>
      <c r="D177" s="200"/>
      <c r="E177" s="193">
        <f t="shared" si="4"/>
        <v>0</v>
      </c>
      <c r="F177" s="193">
        <f>VLOOKUP(A177,'[1]Client TB '!B$4:H$470,7,FALSE)</f>
        <v>0</v>
      </c>
      <c r="G177" s="193">
        <f t="shared" si="5"/>
        <v>0</v>
      </c>
    </row>
    <row r="178" spans="1:7">
      <c r="A178" s="189" t="s">
        <v>710</v>
      </c>
      <c r="B178" s="200">
        <v>0</v>
      </c>
      <c r="C178" s="201"/>
      <c r="D178" s="200"/>
      <c r="E178" s="193">
        <f t="shared" si="4"/>
        <v>0</v>
      </c>
      <c r="F178" s="193">
        <f>VLOOKUP(A178,'[1]Client TB '!B$4:H$470,7,FALSE)</f>
        <v>0</v>
      </c>
      <c r="G178" s="193">
        <f t="shared" si="5"/>
        <v>0</v>
      </c>
    </row>
    <row r="179" spans="1:7">
      <c r="A179" s="189" t="s">
        <v>711</v>
      </c>
      <c r="B179" s="200">
        <v>0</v>
      </c>
      <c r="C179" s="201"/>
      <c r="D179" s="200"/>
      <c r="E179" s="193">
        <f t="shared" si="4"/>
        <v>0</v>
      </c>
      <c r="F179" s="193">
        <f>VLOOKUP(A179,'[1]Client TB '!B$4:H$470,7,FALSE)</f>
        <v>0</v>
      </c>
      <c r="G179" s="193">
        <f t="shared" si="5"/>
        <v>0</v>
      </c>
    </row>
    <row r="180" spans="1:7">
      <c r="A180" s="189" t="s">
        <v>712</v>
      </c>
      <c r="B180" s="200">
        <v>0</v>
      </c>
      <c r="C180" s="201"/>
      <c r="D180" s="200"/>
      <c r="E180" s="193">
        <f t="shared" si="4"/>
        <v>0</v>
      </c>
      <c r="F180" s="193">
        <f>VLOOKUP(A180,'[1]Client TB '!B$4:H$470,7,FALSE)</f>
        <v>0</v>
      </c>
      <c r="G180" s="193">
        <f t="shared" si="5"/>
        <v>0</v>
      </c>
    </row>
    <row r="181" spans="1:7">
      <c r="A181" s="189" t="s">
        <v>713</v>
      </c>
      <c r="B181" s="200">
        <v>0</v>
      </c>
      <c r="C181" s="201"/>
      <c r="D181" s="200"/>
      <c r="E181" s="193">
        <f t="shared" si="4"/>
        <v>0</v>
      </c>
      <c r="F181" s="193">
        <f>VLOOKUP(A181,'[1]Client TB '!B$4:H$470,7,FALSE)</f>
        <v>0</v>
      </c>
      <c r="G181" s="193">
        <f t="shared" si="5"/>
        <v>0</v>
      </c>
    </row>
    <row r="182" spans="1:7">
      <c r="A182" s="189" t="s">
        <v>417</v>
      </c>
      <c r="B182" s="200">
        <v>0</v>
      </c>
      <c r="C182" s="201"/>
      <c r="D182" s="200"/>
      <c r="E182" s="193">
        <f t="shared" si="4"/>
        <v>0</v>
      </c>
      <c r="F182" s="193">
        <f>VLOOKUP(A182,'[1]Client TB '!B$4:H$470,7,FALSE)</f>
        <v>0</v>
      </c>
      <c r="G182" s="193">
        <f t="shared" si="5"/>
        <v>0</v>
      </c>
    </row>
    <row r="183" spans="1:7">
      <c r="A183" s="189" t="s">
        <v>714</v>
      </c>
      <c r="B183" s="200">
        <v>0</v>
      </c>
      <c r="C183" s="201"/>
      <c r="D183" s="200"/>
      <c r="E183" s="193">
        <f t="shared" si="4"/>
        <v>0</v>
      </c>
      <c r="F183" s="193">
        <f>VLOOKUP(A183,'[1]Client TB '!B$4:H$470,7,FALSE)</f>
        <v>0</v>
      </c>
      <c r="G183" s="193">
        <f t="shared" si="5"/>
        <v>0</v>
      </c>
    </row>
    <row r="184" spans="1:7">
      <c r="A184" s="189" t="s">
        <v>715</v>
      </c>
      <c r="B184" s="200">
        <v>0</v>
      </c>
      <c r="C184" s="201"/>
      <c r="D184" s="200"/>
      <c r="E184" s="193">
        <f t="shared" si="4"/>
        <v>0</v>
      </c>
      <c r="F184" s="193">
        <f>VLOOKUP(A184,'[1]Client TB '!B$4:H$470,7,FALSE)</f>
        <v>0</v>
      </c>
      <c r="G184" s="193">
        <f t="shared" si="5"/>
        <v>0</v>
      </c>
    </row>
    <row r="185" spans="1:7">
      <c r="A185" s="189" t="s">
        <v>716</v>
      </c>
      <c r="B185" s="200">
        <v>0</v>
      </c>
      <c r="C185" s="201"/>
      <c r="D185" s="200"/>
      <c r="E185" s="193">
        <f t="shared" si="4"/>
        <v>0</v>
      </c>
      <c r="F185" s="193">
        <f>VLOOKUP(A185,'[1]Client TB '!B$4:H$470,7,FALSE)</f>
        <v>0</v>
      </c>
      <c r="G185" s="193">
        <f t="shared" si="5"/>
        <v>0</v>
      </c>
    </row>
    <row r="186" spans="1:7">
      <c r="A186" s="189" t="s">
        <v>717</v>
      </c>
      <c r="B186" s="200">
        <v>0</v>
      </c>
      <c r="C186" s="201"/>
      <c r="D186" s="200"/>
      <c r="E186" s="193">
        <f t="shared" si="4"/>
        <v>0</v>
      </c>
      <c r="F186" s="193">
        <f>VLOOKUP(A186,'[1]Client TB '!B$4:H$470,7,FALSE)</f>
        <v>0</v>
      </c>
      <c r="G186" s="193">
        <f t="shared" si="5"/>
        <v>0</v>
      </c>
    </row>
    <row r="187" spans="1:7">
      <c r="A187" s="189" t="s">
        <v>718</v>
      </c>
      <c r="B187" s="200">
        <v>0</v>
      </c>
      <c r="C187" s="201"/>
      <c r="D187" s="200"/>
      <c r="E187" s="193">
        <f t="shared" si="4"/>
        <v>0</v>
      </c>
      <c r="F187" s="193">
        <f>VLOOKUP(A187,'[1]Client TB '!B$4:H$470,7,FALSE)</f>
        <v>0</v>
      </c>
      <c r="G187" s="193">
        <f t="shared" si="5"/>
        <v>0</v>
      </c>
    </row>
    <row r="188" spans="1:7">
      <c r="A188" s="189" t="s">
        <v>719</v>
      </c>
      <c r="B188" s="200">
        <v>0</v>
      </c>
      <c r="C188" s="201"/>
      <c r="D188" s="200"/>
      <c r="E188" s="193">
        <f t="shared" si="4"/>
        <v>0</v>
      </c>
      <c r="F188" s="193">
        <f>VLOOKUP(A188,'[1]Client TB '!B$4:H$470,7,FALSE)</f>
        <v>0</v>
      </c>
      <c r="G188" s="193">
        <f t="shared" si="5"/>
        <v>0</v>
      </c>
    </row>
    <row r="189" spans="1:7">
      <c r="A189" s="189" t="s">
        <v>720</v>
      </c>
      <c r="B189" s="200">
        <v>0</v>
      </c>
      <c r="C189" s="201"/>
      <c r="D189" s="200"/>
      <c r="E189" s="193">
        <f t="shared" si="4"/>
        <v>0</v>
      </c>
      <c r="F189" s="193">
        <f>VLOOKUP(A189,'[1]Client TB '!B$4:H$470,7,FALSE)</f>
        <v>0</v>
      </c>
      <c r="G189" s="193">
        <f t="shared" si="5"/>
        <v>0</v>
      </c>
    </row>
    <row r="190" spans="1:7">
      <c r="A190" s="189" t="s">
        <v>721</v>
      </c>
      <c r="B190" s="200">
        <v>0</v>
      </c>
      <c r="C190" s="201"/>
      <c r="D190" s="200"/>
      <c r="E190" s="193">
        <f t="shared" si="4"/>
        <v>0</v>
      </c>
      <c r="F190" s="193">
        <f>VLOOKUP(A190,'[1]Client TB '!B$4:H$470,7,FALSE)</f>
        <v>0</v>
      </c>
      <c r="G190" s="193">
        <f t="shared" si="5"/>
        <v>0</v>
      </c>
    </row>
    <row r="191" spans="1:7">
      <c r="A191" s="189" t="s">
        <v>722</v>
      </c>
      <c r="B191" s="200">
        <v>0</v>
      </c>
      <c r="C191" s="201"/>
      <c r="D191" s="200"/>
      <c r="E191" s="193">
        <f t="shared" si="4"/>
        <v>0</v>
      </c>
      <c r="F191" s="193">
        <f>VLOOKUP(A191,'[1]Client TB '!B$4:H$470,7,FALSE)</f>
        <v>0</v>
      </c>
      <c r="G191" s="193">
        <f t="shared" si="5"/>
        <v>0</v>
      </c>
    </row>
    <row r="192" spans="1:7">
      <c r="A192" s="189" t="s">
        <v>723</v>
      </c>
      <c r="B192" s="200">
        <v>0</v>
      </c>
      <c r="C192" s="201"/>
      <c r="D192" s="200"/>
      <c r="E192" s="193">
        <f t="shared" si="4"/>
        <v>0</v>
      </c>
      <c r="F192" s="193">
        <f>VLOOKUP(A192,'[1]Client TB '!B$4:H$470,7,FALSE)</f>
        <v>0</v>
      </c>
      <c r="G192" s="193">
        <f t="shared" si="5"/>
        <v>0</v>
      </c>
    </row>
    <row r="193" spans="1:7">
      <c r="A193" s="189" t="s">
        <v>724</v>
      </c>
      <c r="B193" s="200">
        <v>0</v>
      </c>
      <c r="C193" s="201"/>
      <c r="D193" s="200"/>
      <c r="E193" s="193">
        <f t="shared" si="4"/>
        <v>0</v>
      </c>
      <c r="F193" s="193">
        <f>VLOOKUP(A193,'[1]Client TB '!B$4:H$470,7,FALSE)</f>
        <v>0</v>
      </c>
      <c r="G193" s="193">
        <f t="shared" si="5"/>
        <v>0</v>
      </c>
    </row>
    <row r="194" spans="1:7">
      <c r="A194" s="189" t="s">
        <v>418</v>
      </c>
      <c r="B194" s="200">
        <v>0</v>
      </c>
      <c r="C194" s="201"/>
      <c r="D194" s="200"/>
      <c r="E194" s="193">
        <f t="shared" si="4"/>
        <v>0</v>
      </c>
      <c r="F194" s="193">
        <f>VLOOKUP(A194,'[1]Client TB '!B$4:H$470,7,FALSE)</f>
        <v>0</v>
      </c>
      <c r="G194" s="193">
        <f t="shared" si="5"/>
        <v>0</v>
      </c>
    </row>
    <row r="195" spans="1:7">
      <c r="A195" s="189" t="s">
        <v>725</v>
      </c>
      <c r="B195" s="200">
        <v>0.01</v>
      </c>
      <c r="C195" s="201"/>
      <c r="D195" s="200"/>
      <c r="E195" s="193">
        <f t="shared" si="4"/>
        <v>0.01</v>
      </c>
      <c r="F195" s="193">
        <f>VLOOKUP(A195,'[1]Client TB '!B$4:H$470,7,FALSE)</f>
        <v>0.01</v>
      </c>
      <c r="G195" s="193">
        <f t="shared" si="5"/>
        <v>0</v>
      </c>
    </row>
    <row r="196" spans="1:7">
      <c r="A196" s="189" t="s">
        <v>726</v>
      </c>
      <c r="B196" s="200">
        <v>0</v>
      </c>
      <c r="C196" s="201"/>
      <c r="D196" s="200"/>
      <c r="E196" s="193">
        <f t="shared" ref="E196:E259" si="6">B196-D196</f>
        <v>0</v>
      </c>
      <c r="F196" s="193">
        <f>VLOOKUP(A196,'[1]Client TB '!B$4:H$470,7,FALSE)</f>
        <v>0</v>
      </c>
      <c r="G196" s="193">
        <f t="shared" ref="G196:G259" si="7">E196-F196</f>
        <v>0</v>
      </c>
    </row>
    <row r="197" spans="1:7">
      <c r="A197" s="189" t="s">
        <v>727</v>
      </c>
      <c r="B197" s="200">
        <v>0</v>
      </c>
      <c r="C197" s="201"/>
      <c r="D197" s="200"/>
      <c r="E197" s="193">
        <f t="shared" si="6"/>
        <v>0</v>
      </c>
      <c r="F197" s="193">
        <f>VLOOKUP(A197,'[1]Client TB '!B$4:H$470,7,FALSE)</f>
        <v>0</v>
      </c>
      <c r="G197" s="193">
        <f t="shared" si="7"/>
        <v>0</v>
      </c>
    </row>
    <row r="198" spans="1:7">
      <c r="A198" s="189" t="s">
        <v>728</v>
      </c>
      <c r="B198" s="200">
        <v>0.6</v>
      </c>
      <c r="C198" s="201"/>
      <c r="D198" s="200"/>
      <c r="E198" s="193">
        <f t="shared" si="6"/>
        <v>0.6</v>
      </c>
      <c r="F198" s="193">
        <f>VLOOKUP(A198,'[1]Client TB '!B$4:H$470,7,FALSE)</f>
        <v>0.6</v>
      </c>
      <c r="G198" s="193">
        <f t="shared" si="7"/>
        <v>0</v>
      </c>
    </row>
    <row r="199" spans="1:7">
      <c r="A199" s="189" t="s">
        <v>729</v>
      </c>
      <c r="B199" s="200">
        <v>0</v>
      </c>
      <c r="C199" s="201"/>
      <c r="D199" s="200"/>
      <c r="E199" s="193">
        <f t="shared" si="6"/>
        <v>0</v>
      </c>
      <c r="F199" s="193">
        <f>VLOOKUP(A199,'[1]Client TB '!B$4:H$470,7,FALSE)</f>
        <v>0</v>
      </c>
      <c r="G199" s="193">
        <f t="shared" si="7"/>
        <v>0</v>
      </c>
    </row>
    <row r="200" spans="1:7">
      <c r="A200" s="189" t="s">
        <v>419</v>
      </c>
      <c r="B200" s="200"/>
      <c r="C200" s="201"/>
      <c r="D200" s="200">
        <v>12280.24</v>
      </c>
      <c r="E200" s="193">
        <f t="shared" si="6"/>
        <v>-12280.24</v>
      </c>
      <c r="F200" s="193">
        <f>VLOOKUP(A200,'[1]Client TB '!B$4:H$470,7,FALSE)</f>
        <v>-12280.24</v>
      </c>
      <c r="G200" s="193">
        <f t="shared" si="7"/>
        <v>0</v>
      </c>
    </row>
    <row r="201" spans="1:7">
      <c r="A201" s="189" t="s">
        <v>730</v>
      </c>
      <c r="B201" s="200">
        <v>0</v>
      </c>
      <c r="C201" s="201"/>
      <c r="D201" s="200"/>
      <c r="E201" s="193">
        <f t="shared" si="6"/>
        <v>0</v>
      </c>
      <c r="F201" s="193">
        <f>VLOOKUP(A201,'[1]Client TB '!B$4:H$470,7,FALSE)</f>
        <v>0</v>
      </c>
      <c r="G201" s="193">
        <f t="shared" si="7"/>
        <v>0</v>
      </c>
    </row>
    <row r="202" spans="1:7">
      <c r="A202" s="189" t="s">
        <v>420</v>
      </c>
      <c r="B202" s="200">
        <v>0</v>
      </c>
      <c r="C202" s="201"/>
      <c r="D202" s="200"/>
      <c r="E202" s="193">
        <f t="shared" si="6"/>
        <v>0</v>
      </c>
      <c r="F202" s="193">
        <f>VLOOKUP(A202,'[1]Client TB '!B$4:H$470,7,FALSE)</f>
        <v>0</v>
      </c>
      <c r="G202" s="193">
        <f t="shared" si="7"/>
        <v>0</v>
      </c>
    </row>
    <row r="203" spans="1:7">
      <c r="A203" s="189" t="s">
        <v>731</v>
      </c>
      <c r="B203" s="200">
        <v>0</v>
      </c>
      <c r="C203" s="201"/>
      <c r="D203" s="200"/>
      <c r="E203" s="193">
        <f t="shared" si="6"/>
        <v>0</v>
      </c>
      <c r="F203" s="193">
        <f>VLOOKUP(A203,'[1]Client TB '!B$4:H$470,7,FALSE)</f>
        <v>0</v>
      </c>
      <c r="G203" s="193">
        <f t="shared" si="7"/>
        <v>0</v>
      </c>
    </row>
    <row r="204" spans="1:7">
      <c r="A204" s="189" t="s">
        <v>732</v>
      </c>
      <c r="B204" s="200">
        <v>0</v>
      </c>
      <c r="C204" s="201"/>
      <c r="D204" s="200"/>
      <c r="E204" s="193">
        <f t="shared" si="6"/>
        <v>0</v>
      </c>
      <c r="F204" s="193">
        <f>VLOOKUP(A204,'[1]Client TB '!B$4:H$470,7,FALSE)</f>
        <v>0</v>
      </c>
      <c r="G204" s="193">
        <f t="shared" si="7"/>
        <v>0</v>
      </c>
    </row>
    <row r="205" spans="1:7">
      <c r="A205" s="189" t="s">
        <v>733</v>
      </c>
      <c r="B205" s="200">
        <v>0</v>
      </c>
      <c r="C205" s="201"/>
      <c r="D205" s="200"/>
      <c r="E205" s="193">
        <f t="shared" si="6"/>
        <v>0</v>
      </c>
      <c r="F205" s="193">
        <f>VLOOKUP(A205,'[1]Client TB '!B$4:H$470,7,FALSE)</f>
        <v>0</v>
      </c>
      <c r="G205" s="193">
        <f t="shared" si="7"/>
        <v>0</v>
      </c>
    </row>
    <row r="206" spans="1:7">
      <c r="A206" s="189" t="s">
        <v>734</v>
      </c>
      <c r="B206" s="200">
        <v>0</v>
      </c>
      <c r="C206" s="201"/>
      <c r="D206" s="200"/>
      <c r="E206" s="193">
        <f t="shared" si="6"/>
        <v>0</v>
      </c>
      <c r="F206" s="193">
        <f>VLOOKUP(A206,'[1]Client TB '!B$4:H$470,7,FALSE)</f>
        <v>0</v>
      </c>
      <c r="G206" s="193">
        <f t="shared" si="7"/>
        <v>0</v>
      </c>
    </row>
    <row r="207" spans="1:7">
      <c r="A207" s="189" t="s">
        <v>735</v>
      </c>
      <c r="B207" s="200">
        <v>0</v>
      </c>
      <c r="C207" s="201"/>
      <c r="D207" s="200"/>
      <c r="E207" s="193">
        <f t="shared" si="6"/>
        <v>0</v>
      </c>
      <c r="F207" s="193">
        <f>VLOOKUP(A207,'[1]Client TB '!B$4:H$470,7,FALSE)</f>
        <v>0</v>
      </c>
      <c r="G207" s="193">
        <f t="shared" si="7"/>
        <v>0</v>
      </c>
    </row>
    <row r="208" spans="1:7">
      <c r="A208" s="189" t="s">
        <v>736</v>
      </c>
      <c r="B208" s="200">
        <v>0</v>
      </c>
      <c r="C208" s="201"/>
      <c r="D208" s="200"/>
      <c r="E208" s="193">
        <f t="shared" si="6"/>
        <v>0</v>
      </c>
      <c r="F208" s="193">
        <f>VLOOKUP(A208,'[1]Client TB '!B$4:H$470,7,FALSE)</f>
        <v>0</v>
      </c>
      <c r="G208" s="193">
        <f t="shared" si="7"/>
        <v>0</v>
      </c>
    </row>
    <row r="209" spans="1:7">
      <c r="A209" s="189" t="s">
        <v>737</v>
      </c>
      <c r="B209" s="200">
        <v>7.0000000000000007E-2</v>
      </c>
      <c r="C209" s="201"/>
      <c r="D209" s="200"/>
      <c r="E209" s="193">
        <f t="shared" si="6"/>
        <v>7.0000000000000007E-2</v>
      </c>
      <c r="F209" s="193">
        <f>VLOOKUP(A209,'[1]Client TB '!B$4:H$470,7,FALSE)</f>
        <v>7.0000000000000007E-2</v>
      </c>
      <c r="G209" s="193">
        <f t="shared" si="7"/>
        <v>0</v>
      </c>
    </row>
    <row r="210" spans="1:7">
      <c r="A210" s="189" t="s">
        <v>738</v>
      </c>
      <c r="B210" s="200"/>
      <c r="C210" s="201"/>
      <c r="D210" s="200">
        <v>23028.5</v>
      </c>
      <c r="E210" s="193">
        <f t="shared" si="6"/>
        <v>-23028.5</v>
      </c>
      <c r="F210" s="193">
        <f>VLOOKUP(A210,'[1]Client TB '!B$4:H$470,7,FALSE)</f>
        <v>-23028.5</v>
      </c>
      <c r="G210" s="193">
        <f t="shared" si="7"/>
        <v>0</v>
      </c>
    </row>
    <row r="211" spans="1:7">
      <c r="A211" s="189" t="s">
        <v>421</v>
      </c>
      <c r="B211" s="200">
        <v>0</v>
      </c>
      <c r="C211" s="201"/>
      <c r="D211" s="200"/>
      <c r="E211" s="193">
        <f t="shared" si="6"/>
        <v>0</v>
      </c>
      <c r="F211" s="193">
        <f>VLOOKUP(A211,'[1]Client TB '!B$4:H$470,7,FALSE)</f>
        <v>0</v>
      </c>
      <c r="G211" s="193">
        <f t="shared" si="7"/>
        <v>0</v>
      </c>
    </row>
    <row r="212" spans="1:7">
      <c r="A212" s="189" t="s">
        <v>739</v>
      </c>
      <c r="B212" s="200">
        <v>0</v>
      </c>
      <c r="C212" s="201"/>
      <c r="D212" s="200"/>
      <c r="E212" s="193">
        <f t="shared" si="6"/>
        <v>0</v>
      </c>
      <c r="F212" s="193">
        <f>VLOOKUP(A212,'[1]Client TB '!B$4:H$470,7,FALSE)</f>
        <v>0</v>
      </c>
      <c r="G212" s="193">
        <f t="shared" si="7"/>
        <v>0</v>
      </c>
    </row>
    <row r="213" spans="1:7">
      <c r="A213" s="189" t="s">
        <v>740</v>
      </c>
      <c r="B213" s="200">
        <v>0</v>
      </c>
      <c r="C213" s="201"/>
      <c r="D213" s="200"/>
      <c r="E213" s="193">
        <f t="shared" si="6"/>
        <v>0</v>
      </c>
      <c r="F213" s="193">
        <f>VLOOKUP(A213,'[1]Client TB '!B$4:H$470,7,FALSE)</f>
        <v>0</v>
      </c>
      <c r="G213" s="193">
        <f t="shared" si="7"/>
        <v>0</v>
      </c>
    </row>
    <row r="214" spans="1:7">
      <c r="A214" s="189" t="s">
        <v>741</v>
      </c>
      <c r="B214" s="200">
        <v>0</v>
      </c>
      <c r="C214" s="201"/>
      <c r="D214" s="200"/>
      <c r="E214" s="193">
        <f t="shared" si="6"/>
        <v>0</v>
      </c>
      <c r="F214" s="193">
        <f>VLOOKUP(A214,'[1]Client TB '!B$4:H$470,7,FALSE)</f>
        <v>0</v>
      </c>
      <c r="G214" s="193">
        <f t="shared" si="7"/>
        <v>0</v>
      </c>
    </row>
    <row r="215" spans="1:7">
      <c r="A215" s="189" t="s">
        <v>423</v>
      </c>
      <c r="B215" s="200"/>
      <c r="C215" s="201"/>
      <c r="D215" s="200">
        <v>8581.23</v>
      </c>
      <c r="E215" s="193">
        <f t="shared" si="6"/>
        <v>-8581.23</v>
      </c>
      <c r="F215" s="193">
        <f>VLOOKUP(A215,'[1]Client TB '!B$4:H$470,7,FALSE)</f>
        <v>-8581.23</v>
      </c>
      <c r="G215" s="193">
        <f t="shared" si="7"/>
        <v>0</v>
      </c>
    </row>
    <row r="216" spans="1:7">
      <c r="A216" s="189" t="s">
        <v>742</v>
      </c>
      <c r="B216" s="200">
        <v>0</v>
      </c>
      <c r="C216" s="201"/>
      <c r="D216" s="200"/>
      <c r="E216" s="193">
        <f t="shared" si="6"/>
        <v>0</v>
      </c>
      <c r="F216" s="193">
        <f>VLOOKUP(A216,'[1]Client TB '!B$4:H$470,7,FALSE)</f>
        <v>0</v>
      </c>
      <c r="G216" s="193">
        <f t="shared" si="7"/>
        <v>0</v>
      </c>
    </row>
    <row r="217" spans="1:7">
      <c r="A217" s="189" t="s">
        <v>743</v>
      </c>
      <c r="B217" s="200">
        <v>0</v>
      </c>
      <c r="C217" s="201"/>
      <c r="D217" s="200"/>
      <c r="E217" s="193">
        <f t="shared" si="6"/>
        <v>0</v>
      </c>
      <c r="F217" s="193">
        <f>VLOOKUP(A217,'[1]Client TB '!B$4:H$470,7,FALSE)</f>
        <v>0</v>
      </c>
      <c r="G217" s="193">
        <f t="shared" si="7"/>
        <v>0</v>
      </c>
    </row>
    <row r="218" spans="1:7">
      <c r="A218" s="189" t="s">
        <v>744</v>
      </c>
      <c r="B218" s="200">
        <v>0</v>
      </c>
      <c r="C218" s="201"/>
      <c r="D218" s="200"/>
      <c r="E218" s="193">
        <f t="shared" si="6"/>
        <v>0</v>
      </c>
      <c r="F218" s="193">
        <f>VLOOKUP(A218,'[1]Client TB '!B$4:H$470,7,FALSE)</f>
        <v>0</v>
      </c>
      <c r="G218" s="193">
        <f t="shared" si="7"/>
        <v>0</v>
      </c>
    </row>
    <row r="219" spans="1:7">
      <c r="A219" s="189" t="s">
        <v>745</v>
      </c>
      <c r="B219" s="200">
        <v>0</v>
      </c>
      <c r="C219" s="201"/>
      <c r="D219" s="200"/>
      <c r="E219" s="193">
        <f t="shared" si="6"/>
        <v>0</v>
      </c>
      <c r="F219" s="193">
        <f>VLOOKUP(A219,'[1]Client TB '!B$4:H$470,7,FALSE)</f>
        <v>0</v>
      </c>
      <c r="G219" s="193">
        <f t="shared" si="7"/>
        <v>0</v>
      </c>
    </row>
    <row r="220" spans="1:7">
      <c r="A220" s="189" t="s">
        <v>746</v>
      </c>
      <c r="B220" s="200">
        <v>0</v>
      </c>
      <c r="C220" s="201"/>
      <c r="D220" s="200"/>
      <c r="E220" s="193">
        <f t="shared" si="6"/>
        <v>0</v>
      </c>
      <c r="F220" s="193">
        <f>VLOOKUP(A220,'[1]Client TB '!B$4:H$470,7,FALSE)</f>
        <v>0</v>
      </c>
      <c r="G220" s="193">
        <f t="shared" si="7"/>
        <v>0</v>
      </c>
    </row>
    <row r="221" spans="1:7">
      <c r="A221" s="189" t="s">
        <v>747</v>
      </c>
      <c r="B221" s="200">
        <v>0</v>
      </c>
      <c r="C221" s="201"/>
      <c r="D221" s="200"/>
      <c r="E221" s="193">
        <f t="shared" si="6"/>
        <v>0</v>
      </c>
      <c r="F221" s="193">
        <f>VLOOKUP(A221,'[1]Client TB '!B$4:H$470,7,FALSE)</f>
        <v>0</v>
      </c>
      <c r="G221" s="193">
        <f t="shared" si="7"/>
        <v>0</v>
      </c>
    </row>
    <row r="222" spans="1:7">
      <c r="A222" s="189" t="s">
        <v>748</v>
      </c>
      <c r="B222" s="200">
        <v>0</v>
      </c>
      <c r="C222" s="201"/>
      <c r="D222" s="200"/>
      <c r="E222" s="193">
        <f t="shared" si="6"/>
        <v>0</v>
      </c>
      <c r="F222" s="193">
        <f>VLOOKUP(A222,'[1]Client TB '!B$4:H$470,7,FALSE)</f>
        <v>0</v>
      </c>
      <c r="G222" s="193">
        <f t="shared" si="7"/>
        <v>0</v>
      </c>
    </row>
    <row r="223" spans="1:7">
      <c r="A223" s="189" t="s">
        <v>749</v>
      </c>
      <c r="B223" s="200">
        <v>0</v>
      </c>
      <c r="C223" s="201"/>
      <c r="D223" s="200"/>
      <c r="E223" s="193">
        <f t="shared" si="6"/>
        <v>0</v>
      </c>
      <c r="F223" s="193">
        <f>VLOOKUP(A223,'[1]Client TB '!B$4:H$470,7,FALSE)</f>
        <v>0</v>
      </c>
      <c r="G223" s="193">
        <f t="shared" si="7"/>
        <v>0</v>
      </c>
    </row>
    <row r="224" spans="1:7">
      <c r="A224" s="189" t="s">
        <v>750</v>
      </c>
      <c r="B224" s="200">
        <v>0</v>
      </c>
      <c r="C224" s="201"/>
      <c r="D224" s="200"/>
      <c r="E224" s="193">
        <f t="shared" si="6"/>
        <v>0</v>
      </c>
      <c r="F224" s="193">
        <f>VLOOKUP(A224,'[1]Client TB '!B$4:H$470,7,FALSE)</f>
        <v>0</v>
      </c>
      <c r="G224" s="193">
        <f t="shared" si="7"/>
        <v>0</v>
      </c>
    </row>
    <row r="225" spans="1:7">
      <c r="A225" s="189" t="s">
        <v>751</v>
      </c>
      <c r="B225" s="200">
        <v>0</v>
      </c>
      <c r="C225" s="201"/>
      <c r="D225" s="200"/>
      <c r="E225" s="193">
        <f t="shared" si="6"/>
        <v>0</v>
      </c>
      <c r="F225" s="193">
        <f>VLOOKUP(A225,'[1]Client TB '!B$4:H$470,7,FALSE)</f>
        <v>0</v>
      </c>
      <c r="G225" s="193">
        <f t="shared" si="7"/>
        <v>0</v>
      </c>
    </row>
    <row r="226" spans="1:7">
      <c r="A226" s="189" t="s">
        <v>752</v>
      </c>
      <c r="B226" s="200">
        <v>0</v>
      </c>
      <c r="C226" s="201"/>
      <c r="D226" s="200"/>
      <c r="E226" s="193">
        <f t="shared" si="6"/>
        <v>0</v>
      </c>
      <c r="F226" s="193">
        <f>VLOOKUP(A226,'[1]Client TB '!B$4:H$470,7,FALSE)</f>
        <v>0</v>
      </c>
      <c r="G226" s="193">
        <f t="shared" si="7"/>
        <v>0</v>
      </c>
    </row>
    <row r="227" spans="1:7">
      <c r="A227" s="189" t="s">
        <v>753</v>
      </c>
      <c r="B227" s="200">
        <v>0</v>
      </c>
      <c r="C227" s="201"/>
      <c r="D227" s="200"/>
      <c r="E227" s="193">
        <f t="shared" si="6"/>
        <v>0</v>
      </c>
      <c r="F227" s="193">
        <f>VLOOKUP(A227,'[1]Client TB '!B$4:H$470,7,FALSE)</f>
        <v>0</v>
      </c>
      <c r="G227" s="193">
        <f t="shared" si="7"/>
        <v>0</v>
      </c>
    </row>
    <row r="228" spans="1:7">
      <c r="A228" s="189" t="s">
        <v>754</v>
      </c>
      <c r="B228" s="200">
        <v>0</v>
      </c>
      <c r="C228" s="201"/>
      <c r="D228" s="200"/>
      <c r="E228" s="193">
        <f t="shared" si="6"/>
        <v>0</v>
      </c>
      <c r="F228" s="193">
        <f>VLOOKUP(A228,'[1]Client TB '!B$4:H$470,7,FALSE)</f>
        <v>0</v>
      </c>
      <c r="G228" s="193">
        <f t="shared" si="7"/>
        <v>0</v>
      </c>
    </row>
    <row r="229" spans="1:7">
      <c r="A229" s="189" t="s">
        <v>755</v>
      </c>
      <c r="B229" s="200">
        <v>0</v>
      </c>
      <c r="C229" s="201"/>
      <c r="D229" s="200"/>
      <c r="E229" s="193">
        <f t="shared" si="6"/>
        <v>0</v>
      </c>
      <c r="F229" s="193">
        <f>VLOOKUP(A229,'[1]Client TB '!B$4:H$470,7,FALSE)</f>
        <v>0</v>
      </c>
      <c r="G229" s="193">
        <f t="shared" si="7"/>
        <v>0</v>
      </c>
    </row>
    <row r="230" spans="1:7">
      <c r="A230" s="189" t="s">
        <v>756</v>
      </c>
      <c r="B230" s="200">
        <v>0</v>
      </c>
      <c r="C230" s="201"/>
      <c r="D230" s="200"/>
      <c r="E230" s="193">
        <f t="shared" si="6"/>
        <v>0</v>
      </c>
      <c r="F230" s="193">
        <f>VLOOKUP(A230,'[1]Client TB '!B$4:H$470,7,FALSE)</f>
        <v>0</v>
      </c>
      <c r="G230" s="193">
        <f t="shared" si="7"/>
        <v>0</v>
      </c>
    </row>
    <row r="231" spans="1:7">
      <c r="A231" s="189" t="s">
        <v>757</v>
      </c>
      <c r="B231" s="200">
        <v>0</v>
      </c>
      <c r="C231" s="201"/>
      <c r="D231" s="200"/>
      <c r="E231" s="193">
        <f t="shared" si="6"/>
        <v>0</v>
      </c>
      <c r="F231" s="193">
        <f>VLOOKUP(A231,'[1]Client TB '!B$4:H$470,7,FALSE)</f>
        <v>0</v>
      </c>
      <c r="G231" s="193">
        <f t="shared" si="7"/>
        <v>0</v>
      </c>
    </row>
    <row r="232" spans="1:7">
      <c r="A232" s="189" t="s">
        <v>758</v>
      </c>
      <c r="B232" s="200">
        <v>0</v>
      </c>
      <c r="C232" s="201"/>
      <c r="D232" s="200"/>
      <c r="E232" s="193">
        <f t="shared" si="6"/>
        <v>0</v>
      </c>
      <c r="F232" s="193">
        <f>VLOOKUP(A232,'[1]Client TB '!B$4:H$470,7,FALSE)</f>
        <v>0</v>
      </c>
      <c r="G232" s="193">
        <f t="shared" si="7"/>
        <v>0</v>
      </c>
    </row>
    <row r="233" spans="1:7">
      <c r="A233" s="189" t="s">
        <v>759</v>
      </c>
      <c r="B233" s="200">
        <v>0</v>
      </c>
      <c r="C233" s="201"/>
      <c r="D233" s="200"/>
      <c r="E233" s="193">
        <f t="shared" si="6"/>
        <v>0</v>
      </c>
      <c r="F233" s="193">
        <f>VLOOKUP(A233,'[1]Client TB '!B$4:H$470,7,FALSE)</f>
        <v>0</v>
      </c>
      <c r="G233" s="193">
        <f t="shared" si="7"/>
        <v>0</v>
      </c>
    </row>
    <row r="234" spans="1:7">
      <c r="A234" s="189" t="s">
        <v>760</v>
      </c>
      <c r="B234" s="200">
        <v>0</v>
      </c>
      <c r="C234" s="201"/>
      <c r="D234" s="200"/>
      <c r="E234" s="193">
        <f t="shared" si="6"/>
        <v>0</v>
      </c>
      <c r="F234" s="193">
        <f>VLOOKUP(A234,'[1]Client TB '!B$4:H$470,7,FALSE)</f>
        <v>0</v>
      </c>
      <c r="G234" s="193">
        <f t="shared" si="7"/>
        <v>0</v>
      </c>
    </row>
    <row r="235" spans="1:7">
      <c r="A235" s="189" t="s">
        <v>761</v>
      </c>
      <c r="B235" s="200">
        <v>0</v>
      </c>
      <c r="C235" s="201"/>
      <c r="D235" s="200"/>
      <c r="E235" s="193">
        <f t="shared" si="6"/>
        <v>0</v>
      </c>
      <c r="F235" s="193">
        <f>VLOOKUP(A235,'[1]Client TB '!B$4:H$470,7,FALSE)</f>
        <v>0</v>
      </c>
      <c r="G235" s="193">
        <f t="shared" si="7"/>
        <v>0</v>
      </c>
    </row>
    <row r="236" spans="1:7">
      <c r="A236" s="189" t="s">
        <v>762</v>
      </c>
      <c r="B236" s="200">
        <v>0</v>
      </c>
      <c r="C236" s="201"/>
      <c r="D236" s="200"/>
      <c r="E236" s="193">
        <f t="shared" si="6"/>
        <v>0</v>
      </c>
      <c r="F236" s="193">
        <f>VLOOKUP(A236,'[1]Client TB '!B$4:H$470,7,FALSE)</f>
        <v>0</v>
      </c>
      <c r="G236" s="193">
        <f t="shared" si="7"/>
        <v>0</v>
      </c>
    </row>
    <row r="237" spans="1:7">
      <c r="A237" s="189" t="s">
        <v>763</v>
      </c>
      <c r="B237" s="200">
        <v>0</v>
      </c>
      <c r="C237" s="201"/>
      <c r="D237" s="200"/>
      <c r="E237" s="193">
        <f t="shared" si="6"/>
        <v>0</v>
      </c>
      <c r="F237" s="193">
        <f>VLOOKUP(A237,'[1]Client TB '!B$4:H$470,7,FALSE)</f>
        <v>0</v>
      </c>
      <c r="G237" s="193">
        <f t="shared" si="7"/>
        <v>0</v>
      </c>
    </row>
    <row r="238" spans="1:7">
      <c r="A238" s="189" t="s">
        <v>764</v>
      </c>
      <c r="B238" s="200">
        <v>0</v>
      </c>
      <c r="C238" s="201"/>
      <c r="D238" s="200"/>
      <c r="E238" s="193">
        <f t="shared" si="6"/>
        <v>0</v>
      </c>
      <c r="F238" s="193">
        <f>VLOOKUP(A238,'[1]Client TB '!B$4:H$470,7,FALSE)</f>
        <v>0</v>
      </c>
      <c r="G238" s="193">
        <f t="shared" si="7"/>
        <v>0</v>
      </c>
    </row>
    <row r="239" spans="1:7">
      <c r="A239" s="189" t="s">
        <v>765</v>
      </c>
      <c r="B239" s="200">
        <v>0</v>
      </c>
      <c r="C239" s="201"/>
      <c r="D239" s="200"/>
      <c r="E239" s="193">
        <f t="shared" si="6"/>
        <v>0</v>
      </c>
      <c r="F239" s="193">
        <f>VLOOKUP(A239,'[1]Client TB '!B$4:H$470,7,FALSE)</f>
        <v>0</v>
      </c>
      <c r="G239" s="193">
        <f t="shared" si="7"/>
        <v>0</v>
      </c>
    </row>
    <row r="240" spans="1:7">
      <c r="A240" s="189" t="s">
        <v>766</v>
      </c>
      <c r="B240" s="200">
        <v>0</v>
      </c>
      <c r="C240" s="201"/>
      <c r="D240" s="200"/>
      <c r="E240" s="193">
        <f t="shared" si="6"/>
        <v>0</v>
      </c>
      <c r="F240" s="193">
        <f>VLOOKUP(A240,'[1]Client TB '!B$4:H$470,7,FALSE)</f>
        <v>0</v>
      </c>
      <c r="G240" s="193">
        <f t="shared" si="7"/>
        <v>0</v>
      </c>
    </row>
    <row r="241" spans="1:7">
      <c r="A241" s="189" t="s">
        <v>767</v>
      </c>
      <c r="B241" s="200">
        <v>0</v>
      </c>
      <c r="C241" s="201"/>
      <c r="D241" s="200"/>
      <c r="E241" s="193">
        <f t="shared" si="6"/>
        <v>0</v>
      </c>
      <c r="F241" s="193">
        <f>VLOOKUP(A241,'[1]Client TB '!B$4:H$470,7,FALSE)</f>
        <v>0</v>
      </c>
      <c r="G241" s="193">
        <f t="shared" si="7"/>
        <v>0</v>
      </c>
    </row>
    <row r="242" spans="1:7">
      <c r="A242" s="189" t="s">
        <v>768</v>
      </c>
      <c r="B242" s="200">
        <v>0</v>
      </c>
      <c r="C242" s="201"/>
      <c r="D242" s="200"/>
      <c r="E242" s="193">
        <f t="shared" si="6"/>
        <v>0</v>
      </c>
      <c r="F242" s="193">
        <f>VLOOKUP(A242,'[1]Client TB '!B$4:H$470,7,FALSE)</f>
        <v>0</v>
      </c>
      <c r="G242" s="193">
        <f t="shared" si="7"/>
        <v>0</v>
      </c>
    </row>
    <row r="243" spans="1:7">
      <c r="A243" s="189" t="s">
        <v>769</v>
      </c>
      <c r="B243" s="200">
        <v>0</v>
      </c>
      <c r="C243" s="201"/>
      <c r="D243" s="200"/>
      <c r="E243" s="193">
        <f t="shared" si="6"/>
        <v>0</v>
      </c>
      <c r="F243" s="193">
        <f>VLOOKUP(A243,'[1]Client TB '!B$4:H$470,7,FALSE)</f>
        <v>0</v>
      </c>
      <c r="G243" s="193">
        <f t="shared" si="7"/>
        <v>0</v>
      </c>
    </row>
    <row r="244" spans="1:7">
      <c r="A244" s="189" t="s">
        <v>770</v>
      </c>
      <c r="B244" s="200">
        <v>0</v>
      </c>
      <c r="C244" s="201"/>
      <c r="D244" s="200"/>
      <c r="E244" s="193">
        <f t="shared" si="6"/>
        <v>0</v>
      </c>
      <c r="F244" s="193">
        <f>VLOOKUP(A244,'[1]Client TB '!B$4:H$470,7,FALSE)</f>
        <v>0</v>
      </c>
      <c r="G244" s="193">
        <f t="shared" si="7"/>
        <v>0</v>
      </c>
    </row>
    <row r="245" spans="1:7">
      <c r="A245" s="189" t="s">
        <v>771</v>
      </c>
      <c r="B245" s="200"/>
      <c r="C245" s="201"/>
      <c r="D245" s="200">
        <v>391.42</v>
      </c>
      <c r="E245" s="193">
        <f t="shared" si="6"/>
        <v>-391.42</v>
      </c>
      <c r="F245" s="193">
        <f>VLOOKUP(A245,'[1]Client TB '!B$4:H$470,7,FALSE)</f>
        <v>-391.42</v>
      </c>
      <c r="G245" s="193">
        <f t="shared" si="7"/>
        <v>0</v>
      </c>
    </row>
    <row r="246" spans="1:7">
      <c r="A246" s="189" t="s">
        <v>772</v>
      </c>
      <c r="B246" s="200">
        <v>0</v>
      </c>
      <c r="C246" s="201"/>
      <c r="D246" s="200"/>
      <c r="E246" s="193">
        <f t="shared" si="6"/>
        <v>0</v>
      </c>
      <c r="F246" s="193">
        <f>VLOOKUP(A246,'[1]Client TB '!B$4:H$470,7,FALSE)</f>
        <v>0</v>
      </c>
      <c r="G246" s="193">
        <f t="shared" si="7"/>
        <v>0</v>
      </c>
    </row>
    <row r="247" spans="1:7">
      <c r="A247" s="189" t="s">
        <v>773</v>
      </c>
      <c r="B247" s="200">
        <v>0</v>
      </c>
      <c r="C247" s="201"/>
      <c r="D247" s="200"/>
      <c r="E247" s="193">
        <f t="shared" si="6"/>
        <v>0</v>
      </c>
      <c r="F247" s="193">
        <f>VLOOKUP(A247,'[1]Client TB '!B$4:H$470,7,FALSE)</f>
        <v>0</v>
      </c>
      <c r="G247" s="193">
        <f t="shared" si="7"/>
        <v>0</v>
      </c>
    </row>
    <row r="248" spans="1:7">
      <c r="A248" s="189" t="s">
        <v>774</v>
      </c>
      <c r="B248" s="200">
        <v>0</v>
      </c>
      <c r="C248" s="201"/>
      <c r="D248" s="200"/>
      <c r="E248" s="193">
        <f t="shared" si="6"/>
        <v>0</v>
      </c>
      <c r="F248" s="193">
        <f>VLOOKUP(A248,'[1]Client TB '!B$4:H$470,7,FALSE)</f>
        <v>0</v>
      </c>
      <c r="G248" s="193">
        <f t="shared" si="7"/>
        <v>0</v>
      </c>
    </row>
    <row r="249" spans="1:7">
      <c r="A249" s="189" t="s">
        <v>775</v>
      </c>
      <c r="B249" s="200">
        <v>0</v>
      </c>
      <c r="C249" s="201"/>
      <c r="D249" s="200"/>
      <c r="E249" s="193">
        <f t="shared" si="6"/>
        <v>0</v>
      </c>
      <c r="F249" s="193">
        <f>VLOOKUP(A249,'[1]Client TB '!B$4:H$470,7,FALSE)</f>
        <v>0</v>
      </c>
      <c r="G249" s="193">
        <f t="shared" si="7"/>
        <v>0</v>
      </c>
    </row>
    <row r="250" spans="1:7">
      <c r="A250" s="189" t="s">
        <v>776</v>
      </c>
      <c r="B250" s="200">
        <v>0</v>
      </c>
      <c r="C250" s="201"/>
      <c r="D250" s="200"/>
      <c r="E250" s="193">
        <f t="shared" si="6"/>
        <v>0</v>
      </c>
      <c r="F250" s="193">
        <f>VLOOKUP(A250,'[1]Client TB '!B$4:H$470,7,FALSE)</f>
        <v>0</v>
      </c>
      <c r="G250" s="193">
        <f t="shared" si="7"/>
        <v>0</v>
      </c>
    </row>
    <row r="251" spans="1:7">
      <c r="A251" s="189" t="s">
        <v>777</v>
      </c>
      <c r="B251" s="200">
        <v>0</v>
      </c>
      <c r="C251" s="201"/>
      <c r="D251" s="200"/>
      <c r="E251" s="193">
        <f t="shared" si="6"/>
        <v>0</v>
      </c>
      <c r="F251" s="193">
        <f>VLOOKUP(A251,'[1]Client TB '!B$4:H$470,7,FALSE)</f>
        <v>0</v>
      </c>
      <c r="G251" s="193">
        <f t="shared" si="7"/>
        <v>0</v>
      </c>
    </row>
    <row r="252" spans="1:7">
      <c r="A252" s="189" t="s">
        <v>778</v>
      </c>
      <c r="B252" s="200">
        <v>0</v>
      </c>
      <c r="C252" s="201"/>
      <c r="D252" s="200"/>
      <c r="E252" s="193">
        <f t="shared" si="6"/>
        <v>0</v>
      </c>
      <c r="F252" s="193">
        <f>VLOOKUP(A252,'[1]Client TB '!B$4:H$470,7,FALSE)</f>
        <v>0</v>
      </c>
      <c r="G252" s="193">
        <f t="shared" si="7"/>
        <v>0</v>
      </c>
    </row>
    <row r="253" spans="1:7">
      <c r="A253" s="189" t="s">
        <v>779</v>
      </c>
      <c r="B253" s="200">
        <v>0</v>
      </c>
      <c r="C253" s="201"/>
      <c r="D253" s="200"/>
      <c r="E253" s="193">
        <f t="shared" si="6"/>
        <v>0</v>
      </c>
      <c r="F253" s="193">
        <f>VLOOKUP(A253,'[1]Client TB '!B$4:H$470,7,FALSE)</f>
        <v>0</v>
      </c>
      <c r="G253" s="193">
        <f t="shared" si="7"/>
        <v>0</v>
      </c>
    </row>
    <row r="254" spans="1:7">
      <c r="A254" s="189" t="s">
        <v>780</v>
      </c>
      <c r="B254" s="200">
        <v>0</v>
      </c>
      <c r="C254" s="201"/>
      <c r="D254" s="200"/>
      <c r="E254" s="193">
        <f t="shared" si="6"/>
        <v>0</v>
      </c>
      <c r="F254" s="193">
        <f>VLOOKUP(A254,'[1]Client TB '!B$4:H$470,7,FALSE)</f>
        <v>0</v>
      </c>
      <c r="G254" s="193">
        <f t="shared" si="7"/>
        <v>0</v>
      </c>
    </row>
    <row r="255" spans="1:7">
      <c r="A255" s="189" t="s">
        <v>781</v>
      </c>
      <c r="B255" s="200">
        <v>0</v>
      </c>
      <c r="C255" s="201"/>
      <c r="D255" s="200"/>
      <c r="E255" s="193">
        <f t="shared" si="6"/>
        <v>0</v>
      </c>
      <c r="F255" s="193">
        <f>VLOOKUP(A255,'[1]Client TB '!B$4:H$470,7,FALSE)</f>
        <v>0</v>
      </c>
      <c r="G255" s="193">
        <f t="shared" si="7"/>
        <v>0</v>
      </c>
    </row>
    <row r="256" spans="1:7">
      <c r="A256" s="189" t="s">
        <v>782</v>
      </c>
      <c r="B256" s="200"/>
      <c r="C256" s="201"/>
      <c r="D256" s="200">
        <v>2522.8000000000002</v>
      </c>
      <c r="E256" s="193">
        <f t="shared" si="6"/>
        <v>-2522.8000000000002</v>
      </c>
      <c r="F256" s="193">
        <f>VLOOKUP(A256,'[1]Client TB '!B$4:H$470,7,FALSE)</f>
        <v>-2522.8000000000002</v>
      </c>
      <c r="G256" s="193">
        <f t="shared" si="7"/>
        <v>0</v>
      </c>
    </row>
    <row r="257" spans="1:7">
      <c r="A257" s="189" t="s">
        <v>783</v>
      </c>
      <c r="B257" s="200">
        <v>0</v>
      </c>
      <c r="C257" s="201"/>
      <c r="D257" s="200"/>
      <c r="E257" s="193">
        <f t="shared" si="6"/>
        <v>0</v>
      </c>
      <c r="F257" s="193">
        <f>VLOOKUP(A257,'[1]Client TB '!B$4:H$470,7,FALSE)</f>
        <v>0</v>
      </c>
      <c r="G257" s="193">
        <f t="shared" si="7"/>
        <v>0</v>
      </c>
    </row>
    <row r="258" spans="1:7">
      <c r="A258" s="189" t="s">
        <v>784</v>
      </c>
      <c r="B258" s="200">
        <v>0</v>
      </c>
      <c r="C258" s="201"/>
      <c r="D258" s="200"/>
      <c r="E258" s="193">
        <f t="shared" si="6"/>
        <v>0</v>
      </c>
      <c r="F258" s="193">
        <f>VLOOKUP(A258,'[1]Client TB '!B$4:H$470,7,FALSE)</f>
        <v>0</v>
      </c>
      <c r="G258" s="193">
        <f t="shared" si="7"/>
        <v>0</v>
      </c>
    </row>
    <row r="259" spans="1:7">
      <c r="A259" s="189" t="s">
        <v>785</v>
      </c>
      <c r="B259" s="200">
        <v>0</v>
      </c>
      <c r="C259" s="201"/>
      <c r="D259" s="200"/>
      <c r="E259" s="193">
        <f t="shared" si="6"/>
        <v>0</v>
      </c>
      <c r="F259" s="193">
        <f>VLOOKUP(A259,'[1]Client TB '!B$4:H$470,7,FALSE)</f>
        <v>0</v>
      </c>
      <c r="G259" s="193">
        <f t="shared" si="7"/>
        <v>0</v>
      </c>
    </row>
    <row r="260" spans="1:7">
      <c r="A260" s="189" t="s">
        <v>786</v>
      </c>
      <c r="B260" s="200">
        <v>0</v>
      </c>
      <c r="C260" s="201"/>
      <c r="D260" s="200"/>
      <c r="E260" s="193">
        <f t="shared" ref="E260:E323" si="8">B260-D260</f>
        <v>0</v>
      </c>
      <c r="F260" s="193">
        <f>VLOOKUP(A260,'[1]Client TB '!B$4:H$470,7,FALSE)</f>
        <v>0</v>
      </c>
      <c r="G260" s="193">
        <f t="shared" ref="G260:G323" si="9">E260-F260</f>
        <v>0</v>
      </c>
    </row>
    <row r="261" spans="1:7">
      <c r="A261" s="189" t="s">
        <v>787</v>
      </c>
      <c r="B261" s="200">
        <v>0</v>
      </c>
      <c r="C261" s="201"/>
      <c r="D261" s="200"/>
      <c r="E261" s="193">
        <f t="shared" si="8"/>
        <v>0</v>
      </c>
      <c r="F261" s="193">
        <f>VLOOKUP(A261,'[1]Client TB '!B$4:H$470,7,FALSE)</f>
        <v>0</v>
      </c>
      <c r="G261" s="193">
        <f t="shared" si="9"/>
        <v>0</v>
      </c>
    </row>
    <row r="262" spans="1:7">
      <c r="A262" s="189" t="s">
        <v>788</v>
      </c>
      <c r="B262" s="200">
        <v>0</v>
      </c>
      <c r="C262" s="201"/>
      <c r="D262" s="200"/>
      <c r="E262" s="193">
        <f t="shared" si="8"/>
        <v>0</v>
      </c>
      <c r="F262" s="193">
        <f>VLOOKUP(A262,'[1]Client TB '!B$4:H$470,7,FALSE)</f>
        <v>0</v>
      </c>
      <c r="G262" s="193">
        <f t="shared" si="9"/>
        <v>0</v>
      </c>
    </row>
    <row r="263" spans="1:7">
      <c r="A263" s="189" t="s">
        <v>789</v>
      </c>
      <c r="B263" s="200">
        <v>0</v>
      </c>
      <c r="C263" s="201"/>
      <c r="D263" s="200"/>
      <c r="E263" s="193">
        <f t="shared" si="8"/>
        <v>0</v>
      </c>
      <c r="F263" s="193">
        <f>VLOOKUP(A263,'[1]Client TB '!B$4:H$470,7,FALSE)</f>
        <v>0</v>
      </c>
      <c r="G263" s="193">
        <f t="shared" si="9"/>
        <v>0</v>
      </c>
    </row>
    <row r="264" spans="1:7">
      <c r="A264" s="189" t="s">
        <v>790</v>
      </c>
      <c r="B264" s="200">
        <v>0</v>
      </c>
      <c r="C264" s="201"/>
      <c r="D264" s="200"/>
      <c r="E264" s="193">
        <f t="shared" si="8"/>
        <v>0</v>
      </c>
      <c r="F264" s="193">
        <f>VLOOKUP(A264,'[1]Client TB '!B$4:H$470,7,FALSE)</f>
        <v>0</v>
      </c>
      <c r="G264" s="193">
        <f t="shared" si="9"/>
        <v>0</v>
      </c>
    </row>
    <row r="265" spans="1:7">
      <c r="A265" s="189" t="s">
        <v>791</v>
      </c>
      <c r="B265" s="200">
        <v>0</v>
      </c>
      <c r="C265" s="201"/>
      <c r="D265" s="200"/>
      <c r="E265" s="193">
        <f t="shared" si="8"/>
        <v>0</v>
      </c>
      <c r="F265" s="193">
        <f>VLOOKUP(A265,'[1]Client TB '!B$4:H$470,7,FALSE)</f>
        <v>0</v>
      </c>
      <c r="G265" s="193">
        <f t="shared" si="9"/>
        <v>0</v>
      </c>
    </row>
    <row r="266" spans="1:7">
      <c r="A266" s="189" t="s">
        <v>792</v>
      </c>
      <c r="B266" s="200">
        <v>0</v>
      </c>
      <c r="C266" s="201"/>
      <c r="D266" s="200"/>
      <c r="E266" s="193">
        <f t="shared" si="8"/>
        <v>0</v>
      </c>
      <c r="F266" s="193">
        <f>VLOOKUP(A266,'[1]Client TB '!B$4:H$470,7,FALSE)</f>
        <v>0</v>
      </c>
      <c r="G266" s="193">
        <f t="shared" si="9"/>
        <v>0</v>
      </c>
    </row>
    <row r="267" spans="1:7">
      <c r="A267" s="189" t="s">
        <v>793</v>
      </c>
      <c r="B267" s="200">
        <v>0</v>
      </c>
      <c r="C267" s="201"/>
      <c r="D267" s="200"/>
      <c r="E267" s="193">
        <f t="shared" si="8"/>
        <v>0</v>
      </c>
      <c r="F267" s="193">
        <f>VLOOKUP(A267,'[1]Client TB '!B$4:H$470,7,FALSE)</f>
        <v>0</v>
      </c>
      <c r="G267" s="193">
        <f t="shared" si="9"/>
        <v>0</v>
      </c>
    </row>
    <row r="268" spans="1:7">
      <c r="A268" s="189" t="s">
        <v>425</v>
      </c>
      <c r="B268" s="200">
        <v>27000</v>
      </c>
      <c r="C268" s="201"/>
      <c r="D268" s="200"/>
      <c r="E268" s="193">
        <f t="shared" si="8"/>
        <v>27000</v>
      </c>
      <c r="F268" s="193">
        <f>VLOOKUP(A268,'[1]Client TB '!B$4:H$470,7,FALSE)</f>
        <v>0</v>
      </c>
      <c r="G268" s="202">
        <f t="shared" si="9"/>
        <v>27000</v>
      </c>
    </row>
    <row r="269" spans="1:7">
      <c r="A269" s="189" t="s">
        <v>794</v>
      </c>
      <c r="B269" s="200">
        <v>0</v>
      </c>
      <c r="C269" s="201"/>
      <c r="D269" s="200"/>
      <c r="E269" s="193">
        <f t="shared" si="8"/>
        <v>0</v>
      </c>
      <c r="F269" s="193">
        <f>VLOOKUP(A269,'[1]Client TB '!B$4:H$470,7,FALSE)</f>
        <v>0</v>
      </c>
      <c r="G269" s="193">
        <f t="shared" si="9"/>
        <v>0</v>
      </c>
    </row>
    <row r="270" spans="1:7">
      <c r="A270" s="189" t="s">
        <v>795</v>
      </c>
      <c r="B270" s="200">
        <v>0</v>
      </c>
      <c r="C270" s="201"/>
      <c r="D270" s="200"/>
      <c r="E270" s="193">
        <f t="shared" si="8"/>
        <v>0</v>
      </c>
      <c r="F270" s="193">
        <f>VLOOKUP(A270,'[1]Client TB '!B$4:H$470,7,FALSE)</f>
        <v>0</v>
      </c>
      <c r="G270" s="193">
        <f t="shared" si="9"/>
        <v>0</v>
      </c>
    </row>
    <row r="271" spans="1:7">
      <c r="A271" s="189" t="s">
        <v>796</v>
      </c>
      <c r="B271" s="200">
        <v>0</v>
      </c>
      <c r="C271" s="201"/>
      <c r="D271" s="200"/>
      <c r="E271" s="193">
        <f t="shared" si="8"/>
        <v>0</v>
      </c>
      <c r="F271" s="193">
        <f>VLOOKUP(A271,'[1]Client TB '!B$4:H$470,7,FALSE)</f>
        <v>0</v>
      </c>
      <c r="G271" s="193">
        <f t="shared" si="9"/>
        <v>0</v>
      </c>
    </row>
    <row r="272" spans="1:7">
      <c r="A272" s="189" t="s">
        <v>426</v>
      </c>
      <c r="B272" s="200"/>
      <c r="C272" s="201"/>
      <c r="D272" s="200">
        <v>24000</v>
      </c>
      <c r="E272" s="193">
        <f t="shared" si="8"/>
        <v>-24000</v>
      </c>
      <c r="F272" s="193">
        <f>VLOOKUP(A272,'[1]Client TB '!B$4:H$470,7,FALSE)</f>
        <v>-24000</v>
      </c>
      <c r="G272" s="193">
        <f t="shared" si="9"/>
        <v>0</v>
      </c>
    </row>
    <row r="273" spans="1:7">
      <c r="A273" s="189" t="s">
        <v>797</v>
      </c>
      <c r="B273" s="200">
        <v>0</v>
      </c>
      <c r="C273" s="201"/>
      <c r="D273" s="200"/>
      <c r="E273" s="193">
        <f t="shared" si="8"/>
        <v>0</v>
      </c>
      <c r="F273" s="193">
        <f>VLOOKUP(A273,'[1]Client TB '!B$4:H$470,7,FALSE)</f>
        <v>0</v>
      </c>
      <c r="G273" s="193">
        <f t="shared" si="9"/>
        <v>0</v>
      </c>
    </row>
    <row r="274" spans="1:7">
      <c r="A274" s="189" t="s">
        <v>798</v>
      </c>
      <c r="B274" s="200">
        <v>0</v>
      </c>
      <c r="C274" s="201"/>
      <c r="D274" s="200"/>
      <c r="E274" s="193">
        <f t="shared" si="8"/>
        <v>0</v>
      </c>
      <c r="F274" s="193">
        <f>VLOOKUP(A274,'[1]Client TB '!B$4:H$470,7,FALSE)</f>
        <v>0</v>
      </c>
      <c r="G274" s="193">
        <f t="shared" si="9"/>
        <v>0</v>
      </c>
    </row>
    <row r="275" spans="1:7">
      <c r="A275" s="189" t="s">
        <v>799</v>
      </c>
      <c r="B275" s="200">
        <v>0</v>
      </c>
      <c r="C275" s="201"/>
      <c r="D275" s="200"/>
      <c r="E275" s="193">
        <f t="shared" si="8"/>
        <v>0</v>
      </c>
      <c r="F275" s="193">
        <f>VLOOKUP(A275,'[1]Client TB '!B$4:H$470,7,FALSE)</f>
        <v>0</v>
      </c>
      <c r="G275" s="193">
        <f t="shared" si="9"/>
        <v>0</v>
      </c>
    </row>
    <row r="276" spans="1:7">
      <c r="A276" s="189" t="s">
        <v>800</v>
      </c>
      <c r="B276" s="200">
        <v>0</v>
      </c>
      <c r="C276" s="201"/>
      <c r="D276" s="200"/>
      <c r="E276" s="193">
        <f t="shared" si="8"/>
        <v>0</v>
      </c>
      <c r="F276" s="193">
        <f>VLOOKUP(A276,'[1]Client TB '!B$4:H$470,7,FALSE)</f>
        <v>0</v>
      </c>
      <c r="G276" s="193">
        <f t="shared" si="9"/>
        <v>0</v>
      </c>
    </row>
    <row r="277" spans="1:7">
      <c r="A277" s="189" t="s">
        <v>801</v>
      </c>
      <c r="B277" s="200">
        <v>0</v>
      </c>
      <c r="C277" s="201"/>
      <c r="D277" s="200"/>
      <c r="E277" s="193">
        <f t="shared" si="8"/>
        <v>0</v>
      </c>
      <c r="F277" s="193">
        <f>VLOOKUP(A277,'[1]Client TB '!B$4:H$470,7,FALSE)</f>
        <v>0</v>
      </c>
      <c r="G277" s="193">
        <f t="shared" si="9"/>
        <v>0</v>
      </c>
    </row>
    <row r="278" spans="1:7">
      <c r="A278" s="189" t="s">
        <v>802</v>
      </c>
      <c r="B278" s="200">
        <v>0</v>
      </c>
      <c r="C278" s="201"/>
      <c r="D278" s="200"/>
      <c r="E278" s="193">
        <f t="shared" si="8"/>
        <v>0</v>
      </c>
      <c r="F278" s="193">
        <f>VLOOKUP(A278,'[1]Client TB '!B$4:H$470,7,FALSE)</f>
        <v>0</v>
      </c>
      <c r="G278" s="193">
        <f t="shared" si="9"/>
        <v>0</v>
      </c>
    </row>
    <row r="279" spans="1:7">
      <c r="A279" s="189" t="s">
        <v>803</v>
      </c>
      <c r="B279" s="200">
        <v>0</v>
      </c>
      <c r="C279" s="201"/>
      <c r="D279" s="200"/>
      <c r="E279" s="193">
        <f t="shared" si="8"/>
        <v>0</v>
      </c>
      <c r="F279" s="193">
        <f>VLOOKUP(A279,'[1]Client TB '!B$4:H$470,7,FALSE)</f>
        <v>0</v>
      </c>
      <c r="G279" s="193">
        <f t="shared" si="9"/>
        <v>0</v>
      </c>
    </row>
    <row r="280" spans="1:7">
      <c r="A280" s="189" t="s">
        <v>804</v>
      </c>
      <c r="B280" s="200">
        <v>0</v>
      </c>
      <c r="C280" s="201"/>
      <c r="D280" s="200"/>
      <c r="E280" s="193">
        <f t="shared" si="8"/>
        <v>0</v>
      </c>
      <c r="F280" s="193">
        <f>VLOOKUP(A280,'[1]Client TB '!B$4:H$470,7,FALSE)</f>
        <v>0</v>
      </c>
      <c r="G280" s="193">
        <f t="shared" si="9"/>
        <v>0</v>
      </c>
    </row>
    <row r="281" spans="1:7">
      <c r="A281" s="189" t="s">
        <v>805</v>
      </c>
      <c r="B281" s="200">
        <v>0</v>
      </c>
      <c r="C281" s="201"/>
      <c r="D281" s="200"/>
      <c r="E281" s="193">
        <f t="shared" si="8"/>
        <v>0</v>
      </c>
      <c r="F281" s="193">
        <f>VLOOKUP(A281,'[1]Client TB '!B$4:H$470,7,FALSE)</f>
        <v>0</v>
      </c>
      <c r="G281" s="193">
        <f t="shared" si="9"/>
        <v>0</v>
      </c>
    </row>
    <row r="282" spans="1:7">
      <c r="A282" s="189" t="s">
        <v>806</v>
      </c>
      <c r="B282" s="200">
        <v>0</v>
      </c>
      <c r="C282" s="201"/>
      <c r="D282" s="200"/>
      <c r="E282" s="193">
        <f t="shared" si="8"/>
        <v>0</v>
      </c>
      <c r="F282" s="193">
        <f>VLOOKUP(A282,'[1]Client TB '!B$4:H$470,7,FALSE)</f>
        <v>0</v>
      </c>
      <c r="G282" s="193">
        <f t="shared" si="9"/>
        <v>0</v>
      </c>
    </row>
    <row r="283" spans="1:7">
      <c r="A283" s="189" t="s">
        <v>807</v>
      </c>
      <c r="B283" s="200">
        <v>0</v>
      </c>
      <c r="C283" s="201"/>
      <c r="D283" s="200"/>
      <c r="E283" s="193">
        <f t="shared" si="8"/>
        <v>0</v>
      </c>
      <c r="F283" s="193">
        <f>VLOOKUP(A283,'[1]Client TB '!B$4:H$470,7,FALSE)</f>
        <v>0</v>
      </c>
      <c r="G283" s="193">
        <f t="shared" si="9"/>
        <v>0</v>
      </c>
    </row>
    <row r="284" spans="1:7">
      <c r="A284" s="189" t="s">
        <v>808</v>
      </c>
      <c r="B284" s="200">
        <v>0</v>
      </c>
      <c r="C284" s="201"/>
      <c r="D284" s="200"/>
      <c r="E284" s="193">
        <f t="shared" si="8"/>
        <v>0</v>
      </c>
      <c r="F284" s="193">
        <f>VLOOKUP(A284,'[1]Client TB '!B$4:H$470,7,FALSE)</f>
        <v>0</v>
      </c>
      <c r="G284" s="193">
        <f t="shared" si="9"/>
        <v>0</v>
      </c>
    </row>
    <row r="285" spans="1:7">
      <c r="A285" s="189" t="s">
        <v>809</v>
      </c>
      <c r="B285" s="200">
        <v>0</v>
      </c>
      <c r="C285" s="201"/>
      <c r="D285" s="200"/>
      <c r="E285" s="193">
        <f t="shared" si="8"/>
        <v>0</v>
      </c>
      <c r="F285" s="193">
        <f>VLOOKUP(A285,'[1]Client TB '!B$4:H$470,7,FALSE)</f>
        <v>0</v>
      </c>
      <c r="G285" s="193">
        <f t="shared" si="9"/>
        <v>0</v>
      </c>
    </row>
    <row r="286" spans="1:7">
      <c r="A286" s="189" t="s">
        <v>810</v>
      </c>
      <c r="B286" s="200">
        <v>0</v>
      </c>
      <c r="C286" s="201"/>
      <c r="D286" s="200"/>
      <c r="E286" s="193">
        <f t="shared" si="8"/>
        <v>0</v>
      </c>
      <c r="F286" s="193">
        <f>VLOOKUP(A286,'[1]Client TB '!B$4:H$470,7,FALSE)</f>
        <v>0</v>
      </c>
      <c r="G286" s="193">
        <f t="shared" si="9"/>
        <v>0</v>
      </c>
    </row>
    <row r="287" spans="1:7">
      <c r="A287" s="189" t="s">
        <v>811</v>
      </c>
      <c r="B287" s="200">
        <v>0</v>
      </c>
      <c r="C287" s="201"/>
      <c r="D287" s="200"/>
      <c r="E287" s="193">
        <f t="shared" si="8"/>
        <v>0</v>
      </c>
      <c r="F287" s="193">
        <f>VLOOKUP(A287,'[1]Client TB '!B$4:H$470,7,FALSE)</f>
        <v>0</v>
      </c>
      <c r="G287" s="193">
        <f t="shared" si="9"/>
        <v>0</v>
      </c>
    </row>
    <row r="288" spans="1:7">
      <c r="A288" s="189" t="s">
        <v>812</v>
      </c>
      <c r="B288" s="200">
        <v>0</v>
      </c>
      <c r="C288" s="201"/>
      <c r="D288" s="200"/>
      <c r="E288" s="193">
        <f t="shared" si="8"/>
        <v>0</v>
      </c>
      <c r="F288" s="193">
        <f>VLOOKUP(A288,'[1]Client TB '!B$4:H$470,7,FALSE)</f>
        <v>0</v>
      </c>
      <c r="G288" s="193">
        <f t="shared" si="9"/>
        <v>0</v>
      </c>
    </row>
    <row r="289" spans="1:7">
      <c r="A289" s="189" t="s">
        <v>813</v>
      </c>
      <c r="B289" s="200">
        <v>0</v>
      </c>
      <c r="C289" s="201"/>
      <c r="D289" s="200"/>
      <c r="E289" s="193">
        <f t="shared" si="8"/>
        <v>0</v>
      </c>
      <c r="F289" s="193">
        <f>VLOOKUP(A289,'[1]Client TB '!B$4:H$470,7,FALSE)</f>
        <v>0</v>
      </c>
      <c r="G289" s="193">
        <f t="shared" si="9"/>
        <v>0</v>
      </c>
    </row>
    <row r="290" spans="1:7">
      <c r="A290" s="189" t="s">
        <v>814</v>
      </c>
      <c r="B290" s="200">
        <v>0</v>
      </c>
      <c r="C290" s="201"/>
      <c r="D290" s="200"/>
      <c r="E290" s="193">
        <f t="shared" si="8"/>
        <v>0</v>
      </c>
      <c r="F290" s="193">
        <f>VLOOKUP(A290,'[1]Client TB '!B$4:H$470,7,FALSE)</f>
        <v>0</v>
      </c>
      <c r="G290" s="193">
        <f t="shared" si="9"/>
        <v>0</v>
      </c>
    </row>
    <row r="291" spans="1:7">
      <c r="A291" s="189" t="s">
        <v>815</v>
      </c>
      <c r="B291" s="200">
        <v>0</v>
      </c>
      <c r="C291" s="201"/>
      <c r="D291" s="200"/>
      <c r="E291" s="193">
        <f t="shared" si="8"/>
        <v>0</v>
      </c>
      <c r="F291" s="193">
        <f>VLOOKUP(A291,'[1]Client TB '!B$4:H$470,7,FALSE)</f>
        <v>0</v>
      </c>
      <c r="G291" s="193">
        <f t="shared" si="9"/>
        <v>0</v>
      </c>
    </row>
    <row r="292" spans="1:7">
      <c r="A292" s="189" t="s">
        <v>816</v>
      </c>
      <c r="B292" s="200">
        <v>0</v>
      </c>
      <c r="C292" s="201"/>
      <c r="D292" s="200"/>
      <c r="E292" s="193">
        <f t="shared" si="8"/>
        <v>0</v>
      </c>
      <c r="F292" s="193">
        <f>VLOOKUP(A292,'[1]Client TB '!B$4:H$470,7,FALSE)</f>
        <v>0</v>
      </c>
      <c r="G292" s="193">
        <f t="shared" si="9"/>
        <v>0</v>
      </c>
    </row>
    <row r="293" spans="1:7">
      <c r="A293" s="189" t="s">
        <v>817</v>
      </c>
      <c r="B293" s="200">
        <v>0</v>
      </c>
      <c r="C293" s="201"/>
      <c r="D293" s="200"/>
      <c r="E293" s="193">
        <f t="shared" si="8"/>
        <v>0</v>
      </c>
      <c r="F293" s="193">
        <f>VLOOKUP(A293,'[1]Client TB '!B$4:H$470,7,FALSE)</f>
        <v>0</v>
      </c>
      <c r="G293" s="193">
        <f t="shared" si="9"/>
        <v>0</v>
      </c>
    </row>
    <row r="294" spans="1:7">
      <c r="A294" s="189" t="s">
        <v>427</v>
      </c>
      <c r="B294" s="200">
        <v>0</v>
      </c>
      <c r="C294" s="201"/>
      <c r="D294" s="200"/>
      <c r="E294" s="193">
        <f t="shared" si="8"/>
        <v>0</v>
      </c>
      <c r="F294" s="193">
        <f>VLOOKUP(A294,'[1]Client TB '!B$4:H$470,7,FALSE)</f>
        <v>0</v>
      </c>
      <c r="G294" s="193">
        <f t="shared" si="9"/>
        <v>0</v>
      </c>
    </row>
    <row r="295" spans="1:7">
      <c r="A295" s="189" t="s">
        <v>818</v>
      </c>
      <c r="B295" s="200">
        <v>0</v>
      </c>
      <c r="C295" s="201"/>
      <c r="D295" s="200"/>
      <c r="E295" s="193">
        <f t="shared" si="8"/>
        <v>0</v>
      </c>
      <c r="F295" s="193">
        <f>VLOOKUP(A295,'[1]Client TB '!B$4:H$470,7,FALSE)</f>
        <v>0</v>
      </c>
      <c r="G295" s="193">
        <f t="shared" si="9"/>
        <v>0</v>
      </c>
    </row>
    <row r="296" spans="1:7">
      <c r="A296" s="189" t="s">
        <v>819</v>
      </c>
      <c r="B296" s="200">
        <v>0</v>
      </c>
      <c r="C296" s="201"/>
      <c r="D296" s="200"/>
      <c r="E296" s="193">
        <f t="shared" si="8"/>
        <v>0</v>
      </c>
      <c r="F296" s="193">
        <f>VLOOKUP(A296,'[1]Client TB '!B$4:H$470,7,FALSE)</f>
        <v>0</v>
      </c>
      <c r="G296" s="193">
        <f t="shared" si="9"/>
        <v>0</v>
      </c>
    </row>
    <row r="297" spans="1:7">
      <c r="A297" s="189" t="s">
        <v>820</v>
      </c>
      <c r="B297" s="200">
        <v>0</v>
      </c>
      <c r="C297" s="201"/>
      <c r="D297" s="200"/>
      <c r="E297" s="193">
        <f t="shared" si="8"/>
        <v>0</v>
      </c>
      <c r="F297" s="193">
        <f>VLOOKUP(A297,'[1]Client TB '!B$4:H$470,7,FALSE)</f>
        <v>0</v>
      </c>
      <c r="G297" s="193">
        <f t="shared" si="9"/>
        <v>0</v>
      </c>
    </row>
    <row r="298" spans="1:7">
      <c r="A298" s="189" t="s">
        <v>821</v>
      </c>
      <c r="B298" s="200">
        <v>0</v>
      </c>
      <c r="C298" s="201"/>
      <c r="D298" s="200"/>
      <c r="E298" s="193">
        <f t="shared" si="8"/>
        <v>0</v>
      </c>
      <c r="F298" s="193">
        <f>VLOOKUP(A298,'[1]Client TB '!B$4:H$470,7,FALSE)</f>
        <v>0</v>
      </c>
      <c r="G298" s="193">
        <f t="shared" si="9"/>
        <v>0</v>
      </c>
    </row>
    <row r="299" spans="1:7">
      <c r="A299" s="189" t="s">
        <v>822</v>
      </c>
      <c r="B299" s="200">
        <v>0</v>
      </c>
      <c r="C299" s="201"/>
      <c r="D299" s="200"/>
      <c r="E299" s="193">
        <f t="shared" si="8"/>
        <v>0</v>
      </c>
      <c r="F299" s="193">
        <f>VLOOKUP(A299,'[1]Client TB '!B$4:H$470,7,FALSE)</f>
        <v>0</v>
      </c>
      <c r="G299" s="193">
        <f t="shared" si="9"/>
        <v>0</v>
      </c>
    </row>
    <row r="300" spans="1:7">
      <c r="A300" s="189" t="s">
        <v>823</v>
      </c>
      <c r="B300" s="200">
        <v>0</v>
      </c>
      <c r="C300" s="201"/>
      <c r="D300" s="200"/>
      <c r="E300" s="193">
        <f t="shared" si="8"/>
        <v>0</v>
      </c>
      <c r="F300" s="193">
        <f>VLOOKUP(A300,'[1]Client TB '!B$4:H$470,7,FALSE)</f>
        <v>0</v>
      </c>
      <c r="G300" s="193">
        <f t="shared" si="9"/>
        <v>0</v>
      </c>
    </row>
    <row r="301" spans="1:7">
      <c r="A301" s="189" t="s">
        <v>428</v>
      </c>
      <c r="B301" s="200">
        <v>0</v>
      </c>
      <c r="C301" s="201"/>
      <c r="D301" s="200"/>
      <c r="E301" s="193">
        <f t="shared" si="8"/>
        <v>0</v>
      </c>
      <c r="F301" s="193">
        <f>VLOOKUP(A301,'[1]Client TB '!B$4:H$470,7,FALSE)</f>
        <v>0</v>
      </c>
      <c r="G301" s="193">
        <f t="shared" si="9"/>
        <v>0</v>
      </c>
    </row>
    <row r="302" spans="1:7">
      <c r="A302" s="189" t="s">
        <v>824</v>
      </c>
      <c r="B302" s="200">
        <v>0</v>
      </c>
      <c r="C302" s="201"/>
      <c r="D302" s="200"/>
      <c r="E302" s="193">
        <f t="shared" si="8"/>
        <v>0</v>
      </c>
      <c r="F302" s="193">
        <f>VLOOKUP(A302,'[1]Client TB '!B$4:H$470,7,FALSE)</f>
        <v>0</v>
      </c>
      <c r="G302" s="193">
        <f t="shared" si="9"/>
        <v>0</v>
      </c>
    </row>
    <row r="303" spans="1:7">
      <c r="A303" s="189" t="s">
        <v>825</v>
      </c>
      <c r="B303" s="200">
        <v>0</v>
      </c>
      <c r="C303" s="201"/>
      <c r="D303" s="200"/>
      <c r="E303" s="193">
        <f t="shared" si="8"/>
        <v>0</v>
      </c>
      <c r="F303" s="193">
        <f>VLOOKUP(A303,'[1]Client TB '!B$4:H$470,7,FALSE)</f>
        <v>0</v>
      </c>
      <c r="G303" s="193">
        <f t="shared" si="9"/>
        <v>0</v>
      </c>
    </row>
    <row r="304" spans="1:7">
      <c r="A304" s="189" t="s">
        <v>826</v>
      </c>
      <c r="B304" s="200">
        <v>0</v>
      </c>
      <c r="C304" s="201"/>
      <c r="D304" s="200"/>
      <c r="E304" s="193">
        <f t="shared" si="8"/>
        <v>0</v>
      </c>
      <c r="F304" s="193">
        <f>VLOOKUP(A304,'[1]Client TB '!B$4:H$470,7,FALSE)</f>
        <v>0</v>
      </c>
      <c r="G304" s="193">
        <f t="shared" si="9"/>
        <v>0</v>
      </c>
    </row>
    <row r="305" spans="1:7">
      <c r="A305" s="189" t="s">
        <v>827</v>
      </c>
      <c r="B305" s="200">
        <v>0</v>
      </c>
      <c r="C305" s="201"/>
      <c r="D305" s="200"/>
      <c r="E305" s="193">
        <f t="shared" si="8"/>
        <v>0</v>
      </c>
      <c r="F305" s="193">
        <f>VLOOKUP(A305,'[1]Client TB '!B$4:H$470,7,FALSE)</f>
        <v>0</v>
      </c>
      <c r="G305" s="193">
        <f t="shared" si="9"/>
        <v>0</v>
      </c>
    </row>
    <row r="306" spans="1:7">
      <c r="A306" s="189" t="s">
        <v>429</v>
      </c>
      <c r="B306" s="200"/>
      <c r="C306" s="201"/>
      <c r="D306" s="200">
        <v>1000</v>
      </c>
      <c r="E306" s="193">
        <f t="shared" si="8"/>
        <v>-1000</v>
      </c>
      <c r="F306" s="193">
        <f>VLOOKUP(A306,'[1]Client TB '!B$4:H$470,7,FALSE)</f>
        <v>-1000</v>
      </c>
      <c r="G306" s="193">
        <f t="shared" si="9"/>
        <v>0</v>
      </c>
    </row>
    <row r="307" spans="1:7">
      <c r="A307" s="189" t="s">
        <v>828</v>
      </c>
      <c r="B307" s="200">
        <v>0</v>
      </c>
      <c r="C307" s="201"/>
      <c r="D307" s="200"/>
      <c r="E307" s="193">
        <f t="shared" si="8"/>
        <v>0</v>
      </c>
      <c r="F307" s="193">
        <f>VLOOKUP(A307,'[1]Client TB '!B$4:H$470,7,FALSE)</f>
        <v>0</v>
      </c>
      <c r="G307" s="193">
        <f t="shared" si="9"/>
        <v>0</v>
      </c>
    </row>
    <row r="308" spans="1:7">
      <c r="A308" s="189" t="s">
        <v>829</v>
      </c>
      <c r="B308" s="200">
        <v>0</v>
      </c>
      <c r="C308" s="201"/>
      <c r="D308" s="200"/>
      <c r="E308" s="193">
        <f t="shared" si="8"/>
        <v>0</v>
      </c>
      <c r="F308" s="193">
        <f>VLOOKUP(A308,'[1]Client TB '!B$4:H$470,7,FALSE)</f>
        <v>0</v>
      </c>
      <c r="G308" s="193">
        <f t="shared" si="9"/>
        <v>0</v>
      </c>
    </row>
    <row r="309" spans="1:7">
      <c r="A309" s="189" t="s">
        <v>430</v>
      </c>
      <c r="B309" s="200">
        <v>0</v>
      </c>
      <c r="C309" s="201"/>
      <c r="D309" s="200"/>
      <c r="E309" s="193">
        <f t="shared" si="8"/>
        <v>0</v>
      </c>
      <c r="F309" s="193">
        <f>VLOOKUP(A309,'[1]Client TB '!B$4:H$470,7,FALSE)</f>
        <v>0</v>
      </c>
      <c r="G309" s="193">
        <f t="shared" si="9"/>
        <v>0</v>
      </c>
    </row>
    <row r="310" spans="1:7">
      <c r="A310" s="189" t="s">
        <v>830</v>
      </c>
      <c r="B310" s="200">
        <v>0</v>
      </c>
      <c r="C310" s="201"/>
      <c r="D310" s="200"/>
      <c r="E310" s="193">
        <f t="shared" si="8"/>
        <v>0</v>
      </c>
      <c r="F310" s="193">
        <f>VLOOKUP(A310,'[1]Client TB '!B$4:H$470,7,FALSE)</f>
        <v>0</v>
      </c>
      <c r="G310" s="193">
        <f t="shared" si="9"/>
        <v>0</v>
      </c>
    </row>
    <row r="311" spans="1:7">
      <c r="A311" s="189" t="s">
        <v>831</v>
      </c>
      <c r="B311" s="200">
        <v>0</v>
      </c>
      <c r="C311" s="201"/>
      <c r="D311" s="200"/>
      <c r="E311" s="193">
        <f t="shared" si="8"/>
        <v>0</v>
      </c>
      <c r="F311" s="193">
        <f>VLOOKUP(A311,'[1]Client TB '!B$4:H$470,7,FALSE)</f>
        <v>0</v>
      </c>
      <c r="G311" s="193">
        <f t="shared" si="9"/>
        <v>0</v>
      </c>
    </row>
    <row r="312" spans="1:7">
      <c r="A312" s="189" t="s">
        <v>431</v>
      </c>
      <c r="B312" s="200">
        <v>0</v>
      </c>
      <c r="C312" s="201"/>
      <c r="D312" s="200"/>
      <c r="E312" s="193">
        <f t="shared" si="8"/>
        <v>0</v>
      </c>
      <c r="F312" s="193">
        <f>VLOOKUP(A312,'[1]Client TB '!B$4:H$470,7,FALSE)</f>
        <v>0</v>
      </c>
      <c r="G312" s="193">
        <f t="shared" si="9"/>
        <v>0</v>
      </c>
    </row>
    <row r="313" spans="1:7">
      <c r="A313" s="189" t="s">
        <v>832</v>
      </c>
      <c r="B313" s="200">
        <v>0</v>
      </c>
      <c r="C313" s="201"/>
      <c r="D313" s="200"/>
      <c r="E313" s="193">
        <f t="shared" si="8"/>
        <v>0</v>
      </c>
      <c r="F313" s="193">
        <f>VLOOKUP(A313,'[1]Client TB '!B$4:H$470,7,FALSE)</f>
        <v>0</v>
      </c>
      <c r="G313" s="193">
        <f t="shared" si="9"/>
        <v>0</v>
      </c>
    </row>
    <row r="314" spans="1:7">
      <c r="A314" s="189" t="s">
        <v>833</v>
      </c>
      <c r="B314" s="200">
        <v>0</v>
      </c>
      <c r="C314" s="201"/>
      <c r="D314" s="200"/>
      <c r="E314" s="193">
        <f t="shared" si="8"/>
        <v>0</v>
      </c>
      <c r="F314" s="193">
        <f>VLOOKUP(A314,'[1]Client TB '!B$4:H$470,7,FALSE)</f>
        <v>0</v>
      </c>
      <c r="G314" s="193">
        <f t="shared" si="9"/>
        <v>0</v>
      </c>
    </row>
    <row r="315" spans="1:7">
      <c r="A315" s="189" t="s">
        <v>834</v>
      </c>
      <c r="B315" s="200">
        <v>0</v>
      </c>
      <c r="C315" s="201"/>
      <c r="D315" s="200"/>
      <c r="E315" s="193">
        <f t="shared" si="8"/>
        <v>0</v>
      </c>
      <c r="F315" s="193">
        <f>VLOOKUP(A315,'[1]Client TB '!B$4:H$470,7,FALSE)</f>
        <v>0</v>
      </c>
      <c r="G315" s="193">
        <f t="shared" si="9"/>
        <v>0</v>
      </c>
    </row>
    <row r="316" spans="1:7">
      <c r="A316" s="189" t="s">
        <v>835</v>
      </c>
      <c r="B316" s="200">
        <v>0</v>
      </c>
      <c r="C316" s="201"/>
      <c r="D316" s="200"/>
      <c r="E316" s="193">
        <f t="shared" si="8"/>
        <v>0</v>
      </c>
      <c r="F316" s="193">
        <f>VLOOKUP(A316,'[1]Client TB '!B$4:H$470,7,FALSE)</f>
        <v>0</v>
      </c>
      <c r="G316" s="193">
        <f t="shared" si="9"/>
        <v>0</v>
      </c>
    </row>
    <row r="317" spans="1:7">
      <c r="A317" s="189" t="s">
        <v>836</v>
      </c>
      <c r="B317" s="200">
        <v>0</v>
      </c>
      <c r="C317" s="201"/>
      <c r="D317" s="200"/>
      <c r="E317" s="193">
        <f t="shared" si="8"/>
        <v>0</v>
      </c>
      <c r="F317" s="193">
        <f>VLOOKUP(A317,'[1]Client TB '!B$4:H$470,7,FALSE)</f>
        <v>0</v>
      </c>
      <c r="G317" s="193">
        <f t="shared" si="9"/>
        <v>0</v>
      </c>
    </row>
    <row r="318" spans="1:7">
      <c r="A318" s="189" t="s">
        <v>837</v>
      </c>
      <c r="B318" s="200">
        <v>0</v>
      </c>
      <c r="C318" s="201"/>
      <c r="D318" s="200"/>
      <c r="E318" s="193">
        <f t="shared" si="8"/>
        <v>0</v>
      </c>
      <c r="F318" s="193">
        <f>VLOOKUP(A318,'[1]Client TB '!B$4:H$470,7,FALSE)</f>
        <v>0</v>
      </c>
      <c r="G318" s="193">
        <f t="shared" si="9"/>
        <v>0</v>
      </c>
    </row>
    <row r="319" spans="1:7">
      <c r="A319" s="189" t="s">
        <v>838</v>
      </c>
      <c r="B319" s="200">
        <v>0</v>
      </c>
      <c r="C319" s="201"/>
      <c r="D319" s="200"/>
      <c r="E319" s="193">
        <f t="shared" si="8"/>
        <v>0</v>
      </c>
      <c r="F319" s="193">
        <f>VLOOKUP(A319,'[1]Client TB '!B$4:H$470,7,FALSE)</f>
        <v>0</v>
      </c>
      <c r="G319" s="193">
        <f t="shared" si="9"/>
        <v>0</v>
      </c>
    </row>
    <row r="320" spans="1:7">
      <c r="A320" s="189" t="s">
        <v>839</v>
      </c>
      <c r="B320" s="200">
        <v>0</v>
      </c>
      <c r="C320" s="201"/>
      <c r="D320" s="200"/>
      <c r="E320" s="193">
        <f t="shared" si="8"/>
        <v>0</v>
      </c>
      <c r="F320" s="193">
        <f>VLOOKUP(A320,'[1]Client TB '!B$4:H$470,7,FALSE)</f>
        <v>0</v>
      </c>
      <c r="G320" s="193">
        <f t="shared" si="9"/>
        <v>0</v>
      </c>
    </row>
    <row r="321" spans="1:7">
      <c r="A321" s="189" t="s">
        <v>432</v>
      </c>
      <c r="B321" s="200">
        <v>0</v>
      </c>
      <c r="C321" s="201"/>
      <c r="D321" s="200"/>
      <c r="E321" s="193">
        <f t="shared" si="8"/>
        <v>0</v>
      </c>
      <c r="F321" s="193">
        <f>VLOOKUP(A321,'[1]Client TB '!B$4:H$470,7,FALSE)</f>
        <v>0</v>
      </c>
      <c r="G321" s="193">
        <f t="shared" si="9"/>
        <v>0</v>
      </c>
    </row>
    <row r="322" spans="1:7">
      <c r="A322" s="189" t="s">
        <v>840</v>
      </c>
      <c r="B322" s="200">
        <v>0</v>
      </c>
      <c r="C322" s="201"/>
      <c r="D322" s="200"/>
      <c r="E322" s="193">
        <f t="shared" si="8"/>
        <v>0</v>
      </c>
      <c r="F322" s="193">
        <f>VLOOKUP(A322,'[1]Client TB '!B$4:H$470,7,FALSE)</f>
        <v>0</v>
      </c>
      <c r="G322" s="193">
        <f t="shared" si="9"/>
        <v>0</v>
      </c>
    </row>
    <row r="323" spans="1:7">
      <c r="A323" s="189" t="s">
        <v>841</v>
      </c>
      <c r="B323" s="200">
        <v>0</v>
      </c>
      <c r="C323" s="201"/>
      <c r="D323" s="200"/>
      <c r="E323" s="193">
        <f t="shared" si="8"/>
        <v>0</v>
      </c>
      <c r="F323" s="193">
        <f>VLOOKUP(A323,'[1]Client TB '!B$4:H$470,7,FALSE)</f>
        <v>0</v>
      </c>
      <c r="G323" s="193">
        <f t="shared" si="9"/>
        <v>0</v>
      </c>
    </row>
    <row r="324" spans="1:7">
      <c r="A324" s="189" t="s">
        <v>842</v>
      </c>
      <c r="B324" s="200"/>
      <c r="C324" s="201"/>
      <c r="D324" s="200">
        <v>49817.5</v>
      </c>
      <c r="E324" s="193">
        <f t="shared" ref="E324:E387" si="10">B324-D324</f>
        <v>-49817.5</v>
      </c>
      <c r="F324" s="193">
        <f>VLOOKUP(A324,'[1]Client TB '!B$4:H$470,7,FALSE)</f>
        <v>-49817.5</v>
      </c>
      <c r="G324" s="193">
        <f t="shared" ref="G324:G387" si="11">E324-F324</f>
        <v>0</v>
      </c>
    </row>
    <row r="325" spans="1:7">
      <c r="A325" s="189" t="s">
        <v>843</v>
      </c>
      <c r="B325" s="200">
        <v>0</v>
      </c>
      <c r="C325" s="201"/>
      <c r="D325" s="200"/>
      <c r="E325" s="193">
        <f t="shared" si="10"/>
        <v>0</v>
      </c>
      <c r="F325" s="193">
        <f>VLOOKUP(A325,'[1]Client TB '!B$4:H$470,7,FALSE)</f>
        <v>0</v>
      </c>
      <c r="G325" s="193">
        <f t="shared" si="11"/>
        <v>0</v>
      </c>
    </row>
    <row r="326" spans="1:7">
      <c r="A326" s="189" t="s">
        <v>844</v>
      </c>
      <c r="B326" s="200">
        <v>0</v>
      </c>
      <c r="C326" s="201"/>
      <c r="D326" s="200"/>
      <c r="E326" s="193">
        <f t="shared" si="10"/>
        <v>0</v>
      </c>
      <c r="F326" s="193">
        <f>VLOOKUP(A326,'[1]Client TB '!B$4:H$470,7,FALSE)</f>
        <v>0</v>
      </c>
      <c r="G326" s="193">
        <f t="shared" si="11"/>
        <v>0</v>
      </c>
    </row>
    <row r="327" spans="1:7">
      <c r="A327" s="189" t="s">
        <v>845</v>
      </c>
      <c r="B327" s="200">
        <v>0</v>
      </c>
      <c r="C327" s="201"/>
      <c r="D327" s="200"/>
      <c r="E327" s="193">
        <f t="shared" si="10"/>
        <v>0</v>
      </c>
      <c r="F327" s="193">
        <f>VLOOKUP(A327,'[1]Client TB '!B$4:H$470,7,FALSE)</f>
        <v>0</v>
      </c>
      <c r="G327" s="193">
        <f t="shared" si="11"/>
        <v>0</v>
      </c>
    </row>
    <row r="328" spans="1:7">
      <c r="A328" s="189" t="s">
        <v>433</v>
      </c>
      <c r="B328" s="200">
        <v>0</v>
      </c>
      <c r="C328" s="201"/>
      <c r="D328" s="200"/>
      <c r="E328" s="193">
        <f t="shared" si="10"/>
        <v>0</v>
      </c>
      <c r="F328" s="193">
        <f>VLOOKUP(A328,'[1]Client TB '!B$4:H$470,7,FALSE)</f>
        <v>0</v>
      </c>
      <c r="G328" s="193">
        <f t="shared" si="11"/>
        <v>0</v>
      </c>
    </row>
    <row r="329" spans="1:7">
      <c r="A329" s="189" t="s">
        <v>846</v>
      </c>
      <c r="B329" s="200"/>
      <c r="C329" s="201"/>
      <c r="D329" s="200">
        <v>114480</v>
      </c>
      <c r="E329" s="193">
        <f t="shared" si="10"/>
        <v>-114480</v>
      </c>
      <c r="F329" s="193">
        <f>VLOOKUP(A329,'[1]Client TB '!B$4:H$470,7,FALSE)</f>
        <v>-114480</v>
      </c>
      <c r="G329" s="193">
        <f t="shared" si="11"/>
        <v>0</v>
      </c>
    </row>
    <row r="330" spans="1:7">
      <c r="A330" s="189" t="s">
        <v>434</v>
      </c>
      <c r="B330" s="200"/>
      <c r="C330" s="201"/>
      <c r="D330" s="200">
        <v>2989</v>
      </c>
      <c r="E330" s="193">
        <f t="shared" si="10"/>
        <v>-2989</v>
      </c>
      <c r="F330" s="193">
        <f>VLOOKUP(A330,'[1]Client TB '!B$4:H$470,7,FALSE)</f>
        <v>-2989</v>
      </c>
      <c r="G330" s="193">
        <f t="shared" si="11"/>
        <v>0</v>
      </c>
    </row>
    <row r="331" spans="1:7">
      <c r="A331" s="189" t="s">
        <v>384</v>
      </c>
      <c r="B331" s="200">
        <v>0</v>
      </c>
      <c r="C331" s="201"/>
      <c r="D331" s="200"/>
      <c r="E331" s="193">
        <f t="shared" si="10"/>
        <v>0</v>
      </c>
      <c r="F331" s="193" t="e">
        <f>VLOOKUP(A331,'[1]Client TB '!B$4:H$470,7,FALSE)</f>
        <v>#N/A</v>
      </c>
      <c r="G331" s="193" t="e">
        <f t="shared" si="11"/>
        <v>#N/A</v>
      </c>
    </row>
    <row r="332" spans="1:7">
      <c r="A332" s="189" t="s">
        <v>414</v>
      </c>
      <c r="B332" s="200"/>
      <c r="C332" s="201"/>
      <c r="D332" s="200">
        <v>48443.72</v>
      </c>
      <c r="E332" s="193">
        <f t="shared" si="10"/>
        <v>-48443.72</v>
      </c>
      <c r="F332" s="193">
        <f>VLOOKUP(A332,'[1]Client TB '!B$4:H$470,7,FALSE)</f>
        <v>-48443.72</v>
      </c>
      <c r="G332" s="193">
        <f t="shared" si="11"/>
        <v>0</v>
      </c>
    </row>
    <row r="333" spans="1:7">
      <c r="A333" s="189" t="s">
        <v>847</v>
      </c>
      <c r="B333" s="200">
        <v>0</v>
      </c>
      <c r="C333" s="201"/>
      <c r="D333" s="200"/>
      <c r="E333" s="193">
        <f t="shared" si="10"/>
        <v>0</v>
      </c>
      <c r="F333" s="193">
        <f>VLOOKUP(A333,'[1]Client TB '!B$4:H$470,7,FALSE)</f>
        <v>0</v>
      </c>
      <c r="G333" s="193">
        <f t="shared" si="11"/>
        <v>0</v>
      </c>
    </row>
    <row r="334" spans="1:7">
      <c r="A334" s="189" t="s">
        <v>415</v>
      </c>
      <c r="B334" s="200"/>
      <c r="C334" s="201"/>
      <c r="D334" s="200">
        <v>3930</v>
      </c>
      <c r="E334" s="193">
        <f t="shared" si="10"/>
        <v>-3930</v>
      </c>
      <c r="F334" s="193">
        <f>VLOOKUP(A334,'[1]Client TB '!B$4:H$470,7,FALSE)</f>
        <v>-3930</v>
      </c>
      <c r="G334" s="193">
        <f t="shared" si="11"/>
        <v>0</v>
      </c>
    </row>
    <row r="335" spans="1:7">
      <c r="A335" s="189" t="s">
        <v>578</v>
      </c>
      <c r="B335" s="200"/>
      <c r="C335" s="201"/>
      <c r="D335" s="200">
        <v>232414.45</v>
      </c>
      <c r="E335" s="193">
        <f t="shared" si="10"/>
        <v>-232414.45</v>
      </c>
      <c r="F335" s="193">
        <f>VLOOKUP(A335,'[1]Client TB '!B$4:H$470,7,FALSE)</f>
        <v>-232414.45</v>
      </c>
      <c r="G335" s="193">
        <f t="shared" si="11"/>
        <v>0</v>
      </c>
    </row>
    <row r="336" spans="1:7">
      <c r="A336" s="189" t="s">
        <v>848</v>
      </c>
      <c r="B336" s="200">
        <v>0</v>
      </c>
      <c r="C336" s="201"/>
      <c r="D336" s="200"/>
      <c r="E336" s="193">
        <f t="shared" si="10"/>
        <v>0</v>
      </c>
      <c r="F336" s="193">
        <f>VLOOKUP(A336,'[1]Client TB '!B$4:H$470,7,FALSE)</f>
        <v>0</v>
      </c>
      <c r="G336" s="193">
        <f t="shared" si="11"/>
        <v>0</v>
      </c>
    </row>
    <row r="337" spans="1:7">
      <c r="A337" s="189" t="s">
        <v>849</v>
      </c>
      <c r="B337" s="200"/>
      <c r="C337" s="201"/>
      <c r="D337" s="200">
        <v>299427.61</v>
      </c>
      <c r="E337" s="193">
        <f t="shared" si="10"/>
        <v>-299427.61</v>
      </c>
      <c r="F337" s="193">
        <f>VLOOKUP(A337,'[1]Client TB '!B$4:H$470,7,FALSE)</f>
        <v>-299427.61</v>
      </c>
      <c r="G337" s="193">
        <f t="shared" si="11"/>
        <v>0</v>
      </c>
    </row>
    <row r="338" spans="1:7">
      <c r="A338" s="189" t="s">
        <v>850</v>
      </c>
      <c r="B338" s="200"/>
      <c r="C338" s="201"/>
      <c r="D338" s="200">
        <v>31169.99</v>
      </c>
      <c r="E338" s="193">
        <f t="shared" si="10"/>
        <v>-31169.99</v>
      </c>
      <c r="F338" s="193">
        <f>VLOOKUP(A338,'[1]Client TB '!B$4:H$470,7,FALSE)</f>
        <v>-31169.99</v>
      </c>
      <c r="G338" s="193">
        <f t="shared" si="11"/>
        <v>0</v>
      </c>
    </row>
    <row r="339" spans="1:7">
      <c r="A339" s="189" t="s">
        <v>851</v>
      </c>
      <c r="B339" s="200"/>
      <c r="C339" s="201"/>
      <c r="D339" s="200">
        <v>500.63</v>
      </c>
      <c r="E339" s="193">
        <f t="shared" si="10"/>
        <v>-500.63</v>
      </c>
      <c r="F339" s="193">
        <f>VLOOKUP(A339,'[1]Client TB '!B$4:H$470,7,FALSE)</f>
        <v>-500.63</v>
      </c>
      <c r="G339" s="193">
        <f t="shared" si="11"/>
        <v>0</v>
      </c>
    </row>
    <row r="340" spans="1:7">
      <c r="A340" s="189" t="s">
        <v>852</v>
      </c>
      <c r="B340" s="200">
        <v>0</v>
      </c>
      <c r="C340" s="201"/>
      <c r="D340" s="200"/>
      <c r="E340" s="193">
        <f t="shared" si="10"/>
        <v>0</v>
      </c>
      <c r="F340" s="193">
        <f>VLOOKUP(A340,'[1]Client TB '!B$4:H$470,7,FALSE)</f>
        <v>0</v>
      </c>
      <c r="G340" s="193">
        <f t="shared" si="11"/>
        <v>0</v>
      </c>
    </row>
    <row r="341" spans="1:7">
      <c r="A341" s="189" t="s">
        <v>853</v>
      </c>
      <c r="B341" s="200"/>
      <c r="C341" s="201"/>
      <c r="D341" s="200">
        <v>2859.34</v>
      </c>
      <c r="E341" s="193">
        <f t="shared" si="10"/>
        <v>-2859.34</v>
      </c>
      <c r="F341" s="193">
        <f>VLOOKUP(A341,'[1]Client TB '!B$4:H$470,7,FALSE)</f>
        <v>-2859.34</v>
      </c>
      <c r="G341" s="193">
        <f t="shared" si="11"/>
        <v>0</v>
      </c>
    </row>
    <row r="342" spans="1:7">
      <c r="A342" s="189" t="s">
        <v>854</v>
      </c>
      <c r="B342" s="200">
        <v>0</v>
      </c>
      <c r="C342" s="201"/>
      <c r="D342" s="200"/>
      <c r="E342" s="193">
        <f t="shared" si="10"/>
        <v>0</v>
      </c>
      <c r="F342" s="193">
        <f>VLOOKUP(A342,'[1]Client TB '!B$4:H$470,7,FALSE)</f>
        <v>0</v>
      </c>
      <c r="G342" s="193">
        <f t="shared" si="11"/>
        <v>0</v>
      </c>
    </row>
    <row r="343" spans="1:7">
      <c r="A343" s="189" t="s">
        <v>855</v>
      </c>
      <c r="B343" s="200"/>
      <c r="C343" s="201"/>
      <c r="D343" s="200">
        <v>28.38</v>
      </c>
      <c r="E343" s="193">
        <f t="shared" si="10"/>
        <v>-28.38</v>
      </c>
      <c r="F343" s="193">
        <f>VLOOKUP(A343,'[1]Client TB '!B$4:H$470,7,FALSE)</f>
        <v>-28.38</v>
      </c>
      <c r="G343" s="193">
        <f t="shared" si="11"/>
        <v>0</v>
      </c>
    </row>
    <row r="344" spans="1:7">
      <c r="A344" s="189" t="s">
        <v>856</v>
      </c>
      <c r="B344" s="200"/>
      <c r="C344" s="201"/>
      <c r="D344" s="200">
        <v>5808.24</v>
      </c>
      <c r="E344" s="193">
        <f t="shared" si="10"/>
        <v>-5808.24</v>
      </c>
      <c r="F344" s="193">
        <f>VLOOKUP(A344,'[1]Client TB '!B$4:H$470,7,FALSE)</f>
        <v>-5808.24</v>
      </c>
      <c r="G344" s="193">
        <f t="shared" si="11"/>
        <v>0</v>
      </c>
    </row>
    <row r="345" spans="1:7">
      <c r="A345" s="189" t="s">
        <v>857</v>
      </c>
      <c r="B345" s="200"/>
      <c r="C345" s="201"/>
      <c r="D345" s="200">
        <v>216377.45</v>
      </c>
      <c r="E345" s="193">
        <f t="shared" si="10"/>
        <v>-216377.45</v>
      </c>
      <c r="F345" s="193">
        <f>VLOOKUP(A345,'[1]Client TB '!B$4:H$470,7,FALSE)</f>
        <v>-176096.97</v>
      </c>
      <c r="G345" s="202">
        <f t="shared" si="11"/>
        <v>-40280.48000000001</v>
      </c>
    </row>
    <row r="346" spans="1:7">
      <c r="A346" s="189" t="s">
        <v>858</v>
      </c>
      <c r="B346" s="200">
        <v>0</v>
      </c>
      <c r="C346" s="201"/>
      <c r="D346" s="200"/>
      <c r="E346" s="193">
        <f t="shared" si="10"/>
        <v>0</v>
      </c>
      <c r="F346" s="193">
        <f>VLOOKUP(A346,'[1]Client TB '!B$4:H$470,7,FALSE)</f>
        <v>0</v>
      </c>
      <c r="G346" s="193">
        <f t="shared" si="11"/>
        <v>0</v>
      </c>
    </row>
    <row r="347" spans="1:7">
      <c r="A347" s="189" t="s">
        <v>449</v>
      </c>
      <c r="B347" s="200"/>
      <c r="C347" s="201"/>
      <c r="D347" s="200">
        <v>24457.89</v>
      </c>
      <c r="E347" s="193">
        <f t="shared" si="10"/>
        <v>-24457.89</v>
      </c>
      <c r="F347" s="193">
        <f>VLOOKUP(A347,'[1]Client TB '!B$4:H$470,7,FALSE)</f>
        <v>-24457.89</v>
      </c>
      <c r="G347" s="193">
        <f t="shared" si="11"/>
        <v>0</v>
      </c>
    </row>
    <row r="348" spans="1:7">
      <c r="A348" s="189" t="s">
        <v>859</v>
      </c>
      <c r="B348" s="200"/>
      <c r="C348" s="201"/>
      <c r="D348" s="200">
        <v>162357.26</v>
      </c>
      <c r="E348" s="193">
        <f t="shared" si="10"/>
        <v>-162357.26</v>
      </c>
      <c r="F348" s="193">
        <f>VLOOKUP(A348,'[1]Client TB '!B$4:H$470,7,FALSE)</f>
        <v>-162357.26</v>
      </c>
      <c r="G348" s="193">
        <f t="shared" si="11"/>
        <v>0</v>
      </c>
    </row>
    <row r="349" spans="1:7">
      <c r="A349" s="189" t="s">
        <v>860</v>
      </c>
      <c r="B349" s="200"/>
      <c r="C349" s="201"/>
      <c r="D349" s="200">
        <v>20504.78</v>
      </c>
      <c r="E349" s="193">
        <f t="shared" si="10"/>
        <v>-20504.78</v>
      </c>
      <c r="F349" s="193">
        <f>VLOOKUP(A349,'[1]Client TB '!B$4:H$470,7,FALSE)</f>
        <v>-112004.77</v>
      </c>
      <c r="G349" s="202">
        <f t="shared" si="11"/>
        <v>91499.99</v>
      </c>
    </row>
    <row r="350" spans="1:7">
      <c r="A350" s="189" t="s">
        <v>861</v>
      </c>
      <c r="B350" s="200"/>
      <c r="C350" s="201"/>
      <c r="D350" s="200">
        <v>2201620.58</v>
      </c>
      <c r="E350" s="193">
        <f t="shared" si="10"/>
        <v>-2201620.58</v>
      </c>
      <c r="F350" s="193">
        <f>VLOOKUP(A350,'[1]Client TB '!B$4:H$470,7,FALSE)</f>
        <v>-2201620.58</v>
      </c>
      <c r="G350" s="193">
        <f t="shared" si="11"/>
        <v>0</v>
      </c>
    </row>
    <row r="351" spans="1:7">
      <c r="A351" s="189" t="s">
        <v>862</v>
      </c>
      <c r="B351" s="200"/>
      <c r="C351" s="201"/>
      <c r="D351" s="200">
        <v>93356.83</v>
      </c>
      <c r="E351" s="193">
        <f t="shared" si="10"/>
        <v>-93356.83</v>
      </c>
      <c r="F351" s="193">
        <f>VLOOKUP(A351,'[1]Client TB '!B$4:H$470,7,FALSE)</f>
        <v>-93356.83</v>
      </c>
      <c r="G351" s="193">
        <f t="shared" si="11"/>
        <v>0</v>
      </c>
    </row>
    <row r="352" spans="1:7">
      <c r="A352" s="189" t="s">
        <v>457</v>
      </c>
      <c r="B352" s="200"/>
      <c r="C352" s="201"/>
      <c r="D352" s="200">
        <v>75000</v>
      </c>
      <c r="E352" s="193">
        <f t="shared" si="10"/>
        <v>-75000</v>
      </c>
      <c r="F352" s="193">
        <f>VLOOKUP(A352,'[1]Client TB '!B$4:H$470,7,FALSE)</f>
        <v>-75000</v>
      </c>
      <c r="G352" s="193">
        <f t="shared" si="11"/>
        <v>0</v>
      </c>
    </row>
    <row r="353" spans="1:7">
      <c r="A353" s="189" t="s">
        <v>458</v>
      </c>
      <c r="B353" s="200"/>
      <c r="C353" s="201"/>
      <c r="D353" s="200">
        <v>11089.56</v>
      </c>
      <c r="E353" s="193">
        <f t="shared" si="10"/>
        <v>-11089.56</v>
      </c>
      <c r="F353" s="193">
        <f>VLOOKUP(A353,'[1]Client TB '!B$4:H$470,7,FALSE)</f>
        <v>-11089.56</v>
      </c>
      <c r="G353" s="193">
        <f t="shared" si="11"/>
        <v>0</v>
      </c>
    </row>
    <row r="354" spans="1:7">
      <c r="A354" s="189" t="s">
        <v>459</v>
      </c>
      <c r="B354" s="200"/>
      <c r="C354" s="201"/>
      <c r="D354" s="200">
        <v>763114.98</v>
      </c>
      <c r="E354" s="193">
        <f t="shared" si="10"/>
        <v>-763114.98</v>
      </c>
      <c r="F354" s="193">
        <f>VLOOKUP(A354,'[1]Client TB '!B$4:H$470,7,FALSE)</f>
        <v>-849871.23</v>
      </c>
      <c r="G354" s="202">
        <f t="shared" si="11"/>
        <v>86756.25</v>
      </c>
    </row>
    <row r="355" spans="1:7">
      <c r="A355" s="189" t="s">
        <v>461</v>
      </c>
      <c r="B355" s="200"/>
      <c r="C355" s="201"/>
      <c r="D355" s="200">
        <v>27845</v>
      </c>
      <c r="E355" s="193">
        <f t="shared" si="10"/>
        <v>-27845</v>
      </c>
      <c r="F355" s="193">
        <f>VLOOKUP(A355,'[1]Client TB '!B$4:H$470,7,FALSE)</f>
        <v>-27845</v>
      </c>
      <c r="G355" s="193">
        <f t="shared" si="11"/>
        <v>0</v>
      </c>
    </row>
    <row r="356" spans="1:7">
      <c r="A356" s="189" t="s">
        <v>863</v>
      </c>
      <c r="B356" s="200"/>
      <c r="C356" s="201"/>
      <c r="D356" s="200">
        <v>50000</v>
      </c>
      <c r="E356" s="193">
        <f t="shared" si="10"/>
        <v>-50000</v>
      </c>
      <c r="F356" s="193">
        <f>VLOOKUP(A356,'[1]Client TB '!B$4:H$470,7,FALSE)</f>
        <v>-50000</v>
      </c>
      <c r="G356" s="193">
        <f t="shared" si="11"/>
        <v>0</v>
      </c>
    </row>
    <row r="357" spans="1:7">
      <c r="A357" s="189" t="s">
        <v>463</v>
      </c>
      <c r="B357" s="200"/>
      <c r="C357" s="201"/>
      <c r="D357" s="200">
        <v>65695.649999999994</v>
      </c>
      <c r="E357" s="193">
        <f t="shared" si="10"/>
        <v>-65695.649999999994</v>
      </c>
      <c r="F357" s="193">
        <f>VLOOKUP(A357,'[1]Client TB '!B$4:H$470,7,FALSE)</f>
        <v>-65695.649999999994</v>
      </c>
      <c r="G357" s="193">
        <f t="shared" si="11"/>
        <v>0</v>
      </c>
    </row>
    <row r="358" spans="1:7">
      <c r="A358" s="189" t="s">
        <v>464</v>
      </c>
      <c r="B358" s="200"/>
      <c r="C358" s="201"/>
      <c r="D358" s="200">
        <v>6231071.1500000004</v>
      </c>
      <c r="E358" s="193">
        <f t="shared" si="10"/>
        <v>-6231071.1500000004</v>
      </c>
      <c r="F358" s="193">
        <f>VLOOKUP(A358,'[1]Client TB '!B$4:H$470,7,FALSE)</f>
        <v>-6231071.1500000004</v>
      </c>
      <c r="G358" s="193">
        <f t="shared" si="11"/>
        <v>0</v>
      </c>
    </row>
    <row r="359" spans="1:7">
      <c r="A359" s="189" t="s">
        <v>864</v>
      </c>
      <c r="B359" s="200"/>
      <c r="C359" s="201"/>
      <c r="D359" s="200">
        <v>219099.27</v>
      </c>
      <c r="E359" s="193">
        <f t="shared" si="10"/>
        <v>-219099.27</v>
      </c>
      <c r="F359" s="193">
        <f>VLOOKUP(A359,'[1]Client TB '!B$4:H$470,7,FALSE)</f>
        <v>-219099.27</v>
      </c>
      <c r="G359" s="193">
        <f t="shared" si="11"/>
        <v>0</v>
      </c>
    </row>
    <row r="360" spans="1:7">
      <c r="A360" s="189" t="s">
        <v>865</v>
      </c>
      <c r="B360" s="200"/>
      <c r="C360" s="201"/>
      <c r="D360" s="200">
        <v>2656692.09</v>
      </c>
      <c r="E360" s="193">
        <f t="shared" si="10"/>
        <v>-2656692.09</v>
      </c>
      <c r="F360" s="193">
        <f>VLOOKUP(A360,'[1]Client TB '!B$4:H$470,7,FALSE)</f>
        <v>-2656692.09</v>
      </c>
      <c r="G360" s="193">
        <f t="shared" si="11"/>
        <v>0</v>
      </c>
    </row>
    <row r="361" spans="1:7">
      <c r="A361" s="189" t="s">
        <v>866</v>
      </c>
      <c r="B361" s="200">
        <v>1670.4</v>
      </c>
      <c r="C361" s="201"/>
      <c r="D361" s="200"/>
      <c r="E361" s="193">
        <f t="shared" si="10"/>
        <v>1670.4</v>
      </c>
      <c r="F361" s="193">
        <f>VLOOKUP(A361,'[1]Client TB '!B$4:H$470,7,FALSE)</f>
        <v>1670.4</v>
      </c>
      <c r="G361" s="193">
        <f t="shared" si="11"/>
        <v>0</v>
      </c>
    </row>
    <row r="362" spans="1:7">
      <c r="A362" s="189" t="s">
        <v>867</v>
      </c>
      <c r="B362" s="200"/>
      <c r="C362" s="201"/>
      <c r="D362" s="200">
        <v>10695</v>
      </c>
      <c r="E362" s="193">
        <f t="shared" si="10"/>
        <v>-10695</v>
      </c>
      <c r="F362" s="193">
        <f>VLOOKUP(A362,'[1]Client TB '!B$4:H$470,7,FALSE)</f>
        <v>-10695</v>
      </c>
      <c r="G362" s="193">
        <f t="shared" si="11"/>
        <v>0</v>
      </c>
    </row>
    <row r="363" spans="1:7">
      <c r="A363" s="189" t="s">
        <v>868</v>
      </c>
      <c r="B363" s="200"/>
      <c r="C363" s="201"/>
      <c r="D363" s="200">
        <v>1503803.17</v>
      </c>
      <c r="E363" s="193">
        <f t="shared" si="10"/>
        <v>-1503803.17</v>
      </c>
      <c r="F363" s="193">
        <f>VLOOKUP(A363,'[1]Client TB '!B$4:H$470,7,FALSE)</f>
        <v>-1503803.17</v>
      </c>
      <c r="G363" s="193">
        <f t="shared" si="11"/>
        <v>0</v>
      </c>
    </row>
    <row r="364" spans="1:7">
      <c r="A364" s="189" t="s">
        <v>869</v>
      </c>
      <c r="B364" s="200"/>
      <c r="C364" s="201"/>
      <c r="D364" s="200">
        <v>77130.759999999995</v>
      </c>
      <c r="E364" s="193">
        <f t="shared" si="10"/>
        <v>-77130.759999999995</v>
      </c>
      <c r="F364" s="193">
        <f>VLOOKUP(A364,'[1]Client TB '!B$4:H$470,7,FALSE)</f>
        <v>-77130.759999999995</v>
      </c>
      <c r="G364" s="193">
        <f t="shared" si="11"/>
        <v>0</v>
      </c>
    </row>
    <row r="365" spans="1:7">
      <c r="A365" s="189" t="s">
        <v>870</v>
      </c>
      <c r="B365" s="200"/>
      <c r="C365" s="201"/>
      <c r="D365" s="200">
        <v>915100.85</v>
      </c>
      <c r="E365" s="193">
        <f t="shared" si="10"/>
        <v>-915100.85</v>
      </c>
      <c r="F365" s="193">
        <f>VLOOKUP(A365,'[1]Client TB '!B$4:H$470,7,FALSE)</f>
        <v>-915100.85</v>
      </c>
      <c r="G365" s="193">
        <f t="shared" si="11"/>
        <v>0</v>
      </c>
    </row>
    <row r="366" spans="1:7">
      <c r="A366" s="189" t="s">
        <v>468</v>
      </c>
      <c r="B366" s="200"/>
      <c r="C366" s="201"/>
      <c r="D366" s="200">
        <v>588907.11</v>
      </c>
      <c r="E366" s="193">
        <f t="shared" si="10"/>
        <v>-588907.11</v>
      </c>
      <c r="F366" s="193">
        <f>VLOOKUP(A366,'[1]Client TB '!B$4:H$470,7,FALSE)</f>
        <v>-588907.11</v>
      </c>
      <c r="G366" s="193">
        <f t="shared" si="11"/>
        <v>0</v>
      </c>
    </row>
    <row r="367" spans="1:7">
      <c r="A367" s="189" t="s">
        <v>469</v>
      </c>
      <c r="B367" s="200"/>
      <c r="C367" s="201"/>
      <c r="D367" s="200">
        <v>209969.74</v>
      </c>
      <c r="E367" s="193">
        <f t="shared" si="10"/>
        <v>-209969.74</v>
      </c>
      <c r="F367" s="193">
        <f>VLOOKUP(A367,'[1]Client TB '!B$4:H$470,7,FALSE)</f>
        <v>-209969.74</v>
      </c>
      <c r="G367" s="193">
        <f t="shared" si="11"/>
        <v>0</v>
      </c>
    </row>
    <row r="368" spans="1:7">
      <c r="A368" s="189" t="s">
        <v>871</v>
      </c>
      <c r="B368" s="200"/>
      <c r="C368" s="201"/>
      <c r="D368" s="200">
        <v>617504.31999999995</v>
      </c>
      <c r="E368" s="193">
        <f t="shared" si="10"/>
        <v>-617504.31999999995</v>
      </c>
      <c r="F368" s="193">
        <f>VLOOKUP(A368,'[1]Client TB '!B$4:H$470,7,FALSE)</f>
        <v>-526004.32999999996</v>
      </c>
      <c r="G368" s="202">
        <f t="shared" si="11"/>
        <v>-91499.989999999991</v>
      </c>
    </row>
    <row r="369" spans="1:7">
      <c r="A369" s="189" t="s">
        <v>471</v>
      </c>
      <c r="B369" s="200"/>
      <c r="C369" s="201"/>
      <c r="D369" s="200">
        <v>254363.67</v>
      </c>
      <c r="E369" s="193">
        <f t="shared" si="10"/>
        <v>-254363.67</v>
      </c>
      <c r="F369" s="193">
        <f>VLOOKUP(A369,'[1]Client TB '!B$4:H$470,7,FALSE)</f>
        <v>-254363.67</v>
      </c>
      <c r="G369" s="193">
        <f t="shared" si="11"/>
        <v>0</v>
      </c>
    </row>
    <row r="370" spans="1:7">
      <c r="A370" s="189" t="s">
        <v>472</v>
      </c>
      <c r="B370" s="200"/>
      <c r="C370" s="201"/>
      <c r="D370" s="200">
        <v>431854.42</v>
      </c>
      <c r="E370" s="193">
        <f t="shared" si="10"/>
        <v>-431854.42</v>
      </c>
      <c r="F370" s="193">
        <f>VLOOKUP(A370,'[1]Client TB '!B$4:H$470,7,FALSE)</f>
        <v>-431854.42</v>
      </c>
      <c r="G370" s="193">
        <f t="shared" si="11"/>
        <v>0</v>
      </c>
    </row>
    <row r="371" spans="1:7">
      <c r="A371" s="189" t="s">
        <v>872</v>
      </c>
      <c r="B371" s="200"/>
      <c r="C371" s="201"/>
      <c r="D371" s="200">
        <v>5.28</v>
      </c>
      <c r="E371" s="193">
        <f t="shared" si="10"/>
        <v>-5.28</v>
      </c>
      <c r="F371" s="193">
        <f>VLOOKUP(A371,'[1]Client TB '!B$4:H$470,7,FALSE)</f>
        <v>-5.28</v>
      </c>
      <c r="G371" s="193">
        <f t="shared" si="11"/>
        <v>0</v>
      </c>
    </row>
    <row r="372" spans="1:7">
      <c r="A372" s="189" t="s">
        <v>476</v>
      </c>
      <c r="B372" s="200"/>
      <c r="C372" s="201"/>
      <c r="D372" s="200">
        <v>99017.24</v>
      </c>
      <c r="E372" s="193">
        <f t="shared" si="10"/>
        <v>-99017.24</v>
      </c>
      <c r="F372" s="193">
        <f>VLOOKUP(A372,'[1]Client TB '!B$4:H$470,7,FALSE)</f>
        <v>-99017.24</v>
      </c>
      <c r="G372" s="193">
        <f t="shared" si="11"/>
        <v>0</v>
      </c>
    </row>
    <row r="373" spans="1:7">
      <c r="A373" s="189" t="s">
        <v>478</v>
      </c>
      <c r="B373" s="200"/>
      <c r="C373" s="201"/>
      <c r="D373" s="200">
        <v>100</v>
      </c>
      <c r="E373" s="193">
        <f t="shared" si="10"/>
        <v>-100</v>
      </c>
      <c r="F373" s="193">
        <f>VLOOKUP(A373,'[1]Client TB '!B$4:H$470,7,FALSE)</f>
        <v>-100</v>
      </c>
      <c r="G373" s="193">
        <f t="shared" si="11"/>
        <v>0</v>
      </c>
    </row>
    <row r="374" spans="1:7">
      <c r="A374" s="189" t="s">
        <v>479</v>
      </c>
      <c r="B374" s="200"/>
      <c r="C374" s="201"/>
      <c r="D374" s="200">
        <v>2431</v>
      </c>
      <c r="E374" s="193">
        <f t="shared" si="10"/>
        <v>-2431</v>
      </c>
      <c r="F374" s="193">
        <f>VLOOKUP(A374,'[1]Client TB '!B$4:H$470,7,FALSE)</f>
        <v>-2431</v>
      </c>
      <c r="G374" s="193">
        <f t="shared" si="11"/>
        <v>0</v>
      </c>
    </row>
    <row r="375" spans="1:7">
      <c r="A375" s="189" t="s">
        <v>480</v>
      </c>
      <c r="B375" s="200"/>
      <c r="C375" s="201"/>
      <c r="D375" s="200">
        <v>705030</v>
      </c>
      <c r="E375" s="193">
        <f t="shared" si="10"/>
        <v>-705030</v>
      </c>
      <c r="F375" s="193">
        <f>VLOOKUP(A375,'[1]Client TB '!B$4:H$470,7,FALSE)</f>
        <v>-705030</v>
      </c>
      <c r="G375" s="193">
        <f t="shared" si="11"/>
        <v>0</v>
      </c>
    </row>
    <row r="376" spans="1:7">
      <c r="A376" s="189" t="s">
        <v>873</v>
      </c>
      <c r="B376" s="200"/>
      <c r="C376" s="201"/>
      <c r="D376" s="200">
        <v>1600</v>
      </c>
      <c r="E376" s="193">
        <f t="shared" si="10"/>
        <v>-1600</v>
      </c>
      <c r="F376" s="193">
        <f>VLOOKUP(A376,'[1]Client TB '!B$4:H$470,7,FALSE)</f>
        <v>-1600</v>
      </c>
      <c r="G376" s="193">
        <f t="shared" si="11"/>
        <v>0</v>
      </c>
    </row>
    <row r="377" spans="1:7">
      <c r="A377" s="189" t="s">
        <v>483</v>
      </c>
      <c r="B377" s="200"/>
      <c r="C377" s="201"/>
      <c r="D377" s="200">
        <v>9145.61</v>
      </c>
      <c r="E377" s="193">
        <f t="shared" si="10"/>
        <v>-9145.61</v>
      </c>
      <c r="F377" s="193">
        <f>VLOOKUP(A377,'[1]Client TB '!B$4:H$470,7,FALSE)</f>
        <v>-9145.61</v>
      </c>
      <c r="G377" s="193">
        <f t="shared" si="11"/>
        <v>0</v>
      </c>
    </row>
    <row r="378" spans="1:7">
      <c r="A378" s="189" t="s">
        <v>484</v>
      </c>
      <c r="B378" s="200"/>
      <c r="C378" s="201"/>
      <c r="D378" s="200">
        <v>11147.85</v>
      </c>
      <c r="E378" s="193">
        <f t="shared" si="10"/>
        <v>-11147.85</v>
      </c>
      <c r="F378" s="193">
        <f>VLOOKUP(A378,'[1]Client TB '!B$4:H$470,7,FALSE)</f>
        <v>-11147.85</v>
      </c>
      <c r="G378" s="193">
        <f t="shared" si="11"/>
        <v>0</v>
      </c>
    </row>
    <row r="379" spans="1:7">
      <c r="A379" s="189" t="s">
        <v>485</v>
      </c>
      <c r="B379" s="200"/>
      <c r="C379" s="201"/>
      <c r="D379" s="200">
        <v>26000</v>
      </c>
      <c r="E379" s="193">
        <f t="shared" si="10"/>
        <v>-26000</v>
      </c>
      <c r="F379" s="193">
        <f>VLOOKUP(A379,'[1]Client TB '!B$4:H$470,7,FALSE)</f>
        <v>-26000</v>
      </c>
      <c r="G379" s="193">
        <f t="shared" si="11"/>
        <v>0</v>
      </c>
    </row>
    <row r="380" spans="1:7">
      <c r="A380" s="189" t="s">
        <v>486</v>
      </c>
      <c r="B380" s="200"/>
      <c r="C380" s="201"/>
      <c r="D380" s="200">
        <v>79522.78</v>
      </c>
      <c r="E380" s="193">
        <f t="shared" si="10"/>
        <v>-79522.78</v>
      </c>
      <c r="F380" s="193">
        <f>VLOOKUP(A380,'[1]Client TB '!B$4:H$470,7,FALSE)</f>
        <v>-79522.78</v>
      </c>
      <c r="G380" s="193">
        <f t="shared" si="11"/>
        <v>0</v>
      </c>
    </row>
    <row r="381" spans="1:7">
      <c r="A381" s="189" t="s">
        <v>874</v>
      </c>
      <c r="B381" s="200"/>
      <c r="C381" s="201"/>
      <c r="D381" s="200">
        <v>123338</v>
      </c>
      <c r="E381" s="193">
        <f t="shared" si="10"/>
        <v>-123338</v>
      </c>
      <c r="F381" s="193">
        <f>VLOOKUP(A381,'[1]Client TB '!B$4:H$470,7,FALSE)</f>
        <v>-123338</v>
      </c>
      <c r="G381" s="193">
        <f t="shared" si="11"/>
        <v>0</v>
      </c>
    </row>
    <row r="382" spans="1:7">
      <c r="A382" s="189" t="s">
        <v>487</v>
      </c>
      <c r="B382" s="200"/>
      <c r="C382" s="201"/>
      <c r="D382" s="200">
        <v>23160</v>
      </c>
      <c r="E382" s="193">
        <f t="shared" si="10"/>
        <v>-23160</v>
      </c>
      <c r="F382" s="193">
        <f>VLOOKUP(A382,'[1]Client TB '!B$4:H$470,7,FALSE)</f>
        <v>-23160</v>
      </c>
      <c r="G382" s="193">
        <f t="shared" si="11"/>
        <v>0</v>
      </c>
    </row>
    <row r="383" spans="1:7">
      <c r="A383" s="189" t="s">
        <v>488</v>
      </c>
      <c r="B383" s="200"/>
      <c r="C383" s="201"/>
      <c r="D383" s="200">
        <v>157377.14000000001</v>
      </c>
      <c r="E383" s="193">
        <f t="shared" si="10"/>
        <v>-157377.14000000001</v>
      </c>
      <c r="F383" s="193">
        <f>VLOOKUP(A383,'[1]Client TB '!B$4:H$470,7,FALSE)</f>
        <v>-204524.69</v>
      </c>
      <c r="G383" s="202">
        <f t="shared" si="11"/>
        <v>47147.549999999988</v>
      </c>
    </row>
    <row r="384" spans="1:7">
      <c r="A384" s="189" t="s">
        <v>489</v>
      </c>
      <c r="B384" s="200"/>
      <c r="C384" s="201"/>
      <c r="D384" s="200">
        <v>41970.080000000002</v>
      </c>
      <c r="E384" s="193">
        <f t="shared" si="10"/>
        <v>-41970.080000000002</v>
      </c>
      <c r="F384" s="193">
        <f>VLOOKUP(A384,'[1]Client TB '!B$4:H$470,7,FALSE)</f>
        <v>-71096.33</v>
      </c>
      <c r="G384" s="202">
        <f t="shared" si="11"/>
        <v>29126.25</v>
      </c>
    </row>
    <row r="385" spans="1:7">
      <c r="A385" s="189" t="s">
        <v>498</v>
      </c>
      <c r="B385" s="200">
        <v>88419.66</v>
      </c>
      <c r="C385" s="201"/>
      <c r="D385" s="200"/>
      <c r="E385" s="193">
        <f t="shared" si="10"/>
        <v>88419.66</v>
      </c>
      <c r="F385" s="193">
        <f>VLOOKUP(A385,'[1]Client TB '!B$4:H$470,7,FALSE)</f>
        <v>88419.66</v>
      </c>
      <c r="G385" s="193">
        <f t="shared" si="11"/>
        <v>0</v>
      </c>
    </row>
    <row r="386" spans="1:7">
      <c r="A386" s="189" t="s">
        <v>499</v>
      </c>
      <c r="B386" s="200">
        <v>177209.60000000001</v>
      </c>
      <c r="C386" s="201"/>
      <c r="D386" s="200"/>
      <c r="E386" s="193">
        <f t="shared" si="10"/>
        <v>177209.60000000001</v>
      </c>
      <c r="F386" s="193">
        <f>VLOOKUP(A386,'[1]Client TB '!B$4:H$470,7,FALSE)</f>
        <v>177209.60000000001</v>
      </c>
      <c r="G386" s="193">
        <f t="shared" si="11"/>
        <v>0</v>
      </c>
    </row>
    <row r="387" spans="1:7">
      <c r="A387" s="189" t="s">
        <v>500</v>
      </c>
      <c r="B387" s="200">
        <v>28660.35</v>
      </c>
      <c r="C387" s="201"/>
      <c r="D387" s="200"/>
      <c r="E387" s="193">
        <f t="shared" si="10"/>
        <v>28660.35</v>
      </c>
      <c r="F387" s="193">
        <f>VLOOKUP(A387,'[1]Client TB '!B$4:H$470,7,FALSE)</f>
        <v>28660.35</v>
      </c>
      <c r="G387" s="193">
        <f t="shared" si="11"/>
        <v>0</v>
      </c>
    </row>
    <row r="388" spans="1:7">
      <c r="A388" s="189" t="s">
        <v>493</v>
      </c>
      <c r="B388" s="200">
        <v>4467224.25</v>
      </c>
      <c r="C388" s="201"/>
      <c r="D388" s="200"/>
      <c r="E388" s="193">
        <f t="shared" ref="E388:E439" si="12">B388-D388</f>
        <v>4467224.25</v>
      </c>
      <c r="F388" s="193">
        <f>VLOOKUP(A388,'[1]Client TB '!B$4:H$470,7,FALSE)</f>
        <v>4467224.25</v>
      </c>
      <c r="G388" s="193">
        <f t="shared" ref="G388:G439" si="13">E388-F388</f>
        <v>0</v>
      </c>
    </row>
    <row r="389" spans="1:7">
      <c r="A389" s="189" t="s">
        <v>494</v>
      </c>
      <c r="B389" s="200">
        <v>225538.53</v>
      </c>
      <c r="C389" s="201"/>
      <c r="D389" s="200"/>
      <c r="E389" s="193">
        <f t="shared" si="12"/>
        <v>225538.53</v>
      </c>
      <c r="F389" s="193">
        <f>VLOOKUP(A389,'[1]Client TB '!B$4:H$470,7,FALSE)</f>
        <v>225538.53</v>
      </c>
      <c r="G389" s="193">
        <f t="shared" si="13"/>
        <v>0</v>
      </c>
    </row>
    <row r="390" spans="1:7">
      <c r="A390" s="189" t="s">
        <v>495</v>
      </c>
      <c r="B390" s="200">
        <v>290272.26</v>
      </c>
      <c r="C390" s="201"/>
      <c r="D390" s="200"/>
      <c r="E390" s="193">
        <f t="shared" si="12"/>
        <v>290272.26</v>
      </c>
      <c r="F390" s="193">
        <f>VLOOKUP(A390,'[1]Client TB '!B$4:H$470,7,FALSE)</f>
        <v>290272.26</v>
      </c>
      <c r="G390" s="193">
        <f t="shared" si="13"/>
        <v>0</v>
      </c>
    </row>
    <row r="391" spans="1:7">
      <c r="A391" s="189" t="s">
        <v>501</v>
      </c>
      <c r="B391" s="200">
        <v>0</v>
      </c>
      <c r="C391" s="201"/>
      <c r="D391" s="200"/>
      <c r="E391" s="193">
        <f t="shared" si="12"/>
        <v>0</v>
      </c>
      <c r="F391" s="193">
        <f>VLOOKUP(A391,'[1]Client TB '!B$4:H$470,7,FALSE)</f>
        <v>0</v>
      </c>
      <c r="G391" s="193">
        <f t="shared" si="13"/>
        <v>0</v>
      </c>
    </row>
    <row r="392" spans="1:7">
      <c r="A392" s="189" t="s">
        <v>875</v>
      </c>
      <c r="B392" s="200">
        <v>63000</v>
      </c>
      <c r="C392" s="201"/>
      <c r="D392" s="200"/>
      <c r="E392" s="193">
        <f t="shared" si="12"/>
        <v>63000</v>
      </c>
      <c r="F392" s="193">
        <f>VLOOKUP(A392,'[1]Client TB '!B$4:H$470,7,FALSE)</f>
        <v>63000</v>
      </c>
      <c r="G392" s="193">
        <f t="shared" si="13"/>
        <v>0</v>
      </c>
    </row>
    <row r="393" spans="1:7">
      <c r="A393" s="189" t="s">
        <v>503</v>
      </c>
      <c r="B393" s="200">
        <v>1050</v>
      </c>
      <c r="C393" s="201"/>
      <c r="D393" s="200"/>
      <c r="E393" s="193">
        <f t="shared" si="12"/>
        <v>1050</v>
      </c>
      <c r="F393" s="193">
        <f>VLOOKUP(A393,'[1]Client TB '!B$4:H$470,7,FALSE)</f>
        <v>1050</v>
      </c>
      <c r="G393" s="193">
        <f t="shared" si="13"/>
        <v>0</v>
      </c>
    </row>
    <row r="394" spans="1:7">
      <c r="A394" s="189" t="s">
        <v>505</v>
      </c>
      <c r="B394" s="200">
        <v>5358797.88</v>
      </c>
      <c r="C394" s="201"/>
      <c r="D394" s="200"/>
      <c r="E394" s="193">
        <f t="shared" si="12"/>
        <v>5358797.88</v>
      </c>
      <c r="F394" s="193">
        <f>VLOOKUP(A394,'[1]Client TB '!B$4:H$470,7,FALSE)</f>
        <v>5358797.88</v>
      </c>
      <c r="G394" s="193">
        <f t="shared" si="13"/>
        <v>0</v>
      </c>
    </row>
    <row r="395" spans="1:7">
      <c r="A395" s="189" t="s">
        <v>506</v>
      </c>
      <c r="B395" s="200">
        <v>516473.91</v>
      </c>
      <c r="C395" s="201"/>
      <c r="D395" s="200"/>
      <c r="E395" s="193">
        <f t="shared" si="12"/>
        <v>516473.91</v>
      </c>
      <c r="F395" s="193">
        <f>VLOOKUP(A395,'[1]Client TB '!B$4:H$470,7,FALSE)</f>
        <v>516473.91</v>
      </c>
      <c r="G395" s="193">
        <f t="shared" si="13"/>
        <v>0</v>
      </c>
    </row>
    <row r="396" spans="1:7">
      <c r="A396" s="189" t="s">
        <v>876</v>
      </c>
      <c r="B396" s="200">
        <v>1000</v>
      </c>
      <c r="C396" s="201"/>
      <c r="D396" s="200"/>
      <c r="E396" s="193">
        <f t="shared" si="12"/>
        <v>1000</v>
      </c>
      <c r="F396" s="193">
        <f>VLOOKUP(A396,'[1]Client TB '!B$4:H$470,7,FALSE)</f>
        <v>1000</v>
      </c>
      <c r="G396" s="193">
        <f t="shared" si="13"/>
        <v>0</v>
      </c>
    </row>
    <row r="397" spans="1:7">
      <c r="A397" s="189" t="s">
        <v>507</v>
      </c>
      <c r="B397" s="200">
        <v>332462.90000000002</v>
      </c>
      <c r="C397" s="201"/>
      <c r="D397" s="200"/>
      <c r="E397" s="193">
        <f t="shared" si="12"/>
        <v>332462.90000000002</v>
      </c>
      <c r="F397" s="193">
        <f>VLOOKUP(A397,'[1]Client TB '!B$4:H$470,7,FALSE)</f>
        <v>332462.90000000002</v>
      </c>
      <c r="G397" s="193">
        <f t="shared" si="13"/>
        <v>0</v>
      </c>
    </row>
    <row r="398" spans="1:7">
      <c r="A398" s="189" t="s">
        <v>509</v>
      </c>
      <c r="B398" s="200">
        <v>45106.89</v>
      </c>
      <c r="C398" s="201"/>
      <c r="D398" s="200"/>
      <c r="E398" s="193">
        <f t="shared" si="12"/>
        <v>45106.89</v>
      </c>
      <c r="F398" s="193">
        <f>VLOOKUP(A398,'[1]Client TB '!B$4:H$470,7,FALSE)</f>
        <v>45106.89</v>
      </c>
      <c r="G398" s="193">
        <f t="shared" si="13"/>
        <v>0</v>
      </c>
    </row>
    <row r="399" spans="1:7">
      <c r="A399" s="189" t="s">
        <v>510</v>
      </c>
      <c r="B399" s="200">
        <v>2468</v>
      </c>
      <c r="C399" s="201"/>
      <c r="D399" s="200"/>
      <c r="E399" s="193">
        <f t="shared" si="12"/>
        <v>2468</v>
      </c>
      <c r="F399" s="193">
        <f>VLOOKUP(A399,'[1]Client TB '!B$4:H$470,7,FALSE)</f>
        <v>2468</v>
      </c>
      <c r="G399" s="193">
        <f t="shared" si="13"/>
        <v>0</v>
      </c>
    </row>
    <row r="400" spans="1:7">
      <c r="A400" s="189" t="s">
        <v>511</v>
      </c>
      <c r="B400" s="200">
        <v>29897.72</v>
      </c>
      <c r="C400" s="201"/>
      <c r="D400" s="200"/>
      <c r="E400" s="193">
        <f t="shared" si="12"/>
        <v>29897.72</v>
      </c>
      <c r="F400" s="193">
        <f>VLOOKUP(A400,'[1]Client TB '!B$4:H$470,7,FALSE)</f>
        <v>29897.72</v>
      </c>
      <c r="G400" s="193">
        <f t="shared" si="13"/>
        <v>0</v>
      </c>
    </row>
    <row r="401" spans="1:7">
      <c r="A401" s="189" t="s">
        <v>512</v>
      </c>
      <c r="B401" s="200">
        <v>202894.09</v>
      </c>
      <c r="C401" s="201"/>
      <c r="D401" s="200"/>
      <c r="E401" s="193">
        <f t="shared" si="12"/>
        <v>202894.09</v>
      </c>
      <c r="F401" s="193">
        <f>VLOOKUP(A401,'[1]Client TB '!B$4:H$470,7,FALSE)</f>
        <v>202894.09</v>
      </c>
      <c r="G401" s="193">
        <f t="shared" si="13"/>
        <v>0</v>
      </c>
    </row>
    <row r="402" spans="1:7">
      <c r="A402" s="189" t="s">
        <v>513</v>
      </c>
      <c r="B402" s="200">
        <v>15440</v>
      </c>
      <c r="C402" s="201"/>
      <c r="D402" s="200"/>
      <c r="E402" s="193">
        <f t="shared" si="12"/>
        <v>15440</v>
      </c>
      <c r="F402" s="193">
        <f>VLOOKUP(A402,'[1]Client TB '!B$4:H$470,7,FALSE)</f>
        <v>15440</v>
      </c>
      <c r="G402" s="193">
        <f t="shared" si="13"/>
        <v>0</v>
      </c>
    </row>
    <row r="403" spans="1:7">
      <c r="A403" s="189" t="s">
        <v>877</v>
      </c>
      <c r="B403" s="200">
        <v>5000</v>
      </c>
      <c r="C403" s="201"/>
      <c r="D403" s="200"/>
      <c r="E403" s="193">
        <f t="shared" si="12"/>
        <v>5000</v>
      </c>
      <c r="F403" s="193">
        <f>VLOOKUP(A403,'[1]Client TB '!B$4:H$470,7,FALSE)</f>
        <v>5000</v>
      </c>
      <c r="G403" s="193">
        <f t="shared" si="13"/>
        <v>0</v>
      </c>
    </row>
    <row r="404" spans="1:7">
      <c r="A404" s="189" t="s">
        <v>515</v>
      </c>
      <c r="B404" s="200">
        <v>270268.92</v>
      </c>
      <c r="C404" s="201"/>
      <c r="D404" s="200"/>
      <c r="E404" s="193">
        <f t="shared" si="12"/>
        <v>270268.92</v>
      </c>
      <c r="F404" s="193">
        <f>VLOOKUP(A404,'[1]Client TB '!B$4:H$470,7,FALSE)</f>
        <v>270268.92</v>
      </c>
      <c r="G404" s="193">
        <f t="shared" si="13"/>
        <v>0</v>
      </c>
    </row>
    <row r="405" spans="1:7">
      <c r="A405" s="189" t="s">
        <v>516</v>
      </c>
      <c r="B405" s="200">
        <v>74253</v>
      </c>
      <c r="C405" s="201"/>
      <c r="D405" s="200"/>
      <c r="E405" s="193">
        <f t="shared" si="12"/>
        <v>74253</v>
      </c>
      <c r="F405" s="193">
        <f>VLOOKUP(A405,'[1]Client TB '!B$4:H$470,7,FALSE)</f>
        <v>74253</v>
      </c>
      <c r="G405" s="193">
        <f t="shared" si="13"/>
        <v>0</v>
      </c>
    </row>
    <row r="406" spans="1:7">
      <c r="A406" s="189" t="s">
        <v>517</v>
      </c>
      <c r="B406" s="200">
        <v>268044.83</v>
      </c>
      <c r="C406" s="201"/>
      <c r="D406" s="200"/>
      <c r="E406" s="193">
        <f t="shared" si="12"/>
        <v>268044.83</v>
      </c>
      <c r="F406" s="193">
        <f>VLOOKUP(A406,'[1]Client TB '!B$4:H$470,7,FALSE)</f>
        <v>268044.83</v>
      </c>
      <c r="G406" s="193">
        <f t="shared" si="13"/>
        <v>0</v>
      </c>
    </row>
    <row r="407" spans="1:7">
      <c r="A407" s="189" t="s">
        <v>518</v>
      </c>
      <c r="B407" s="200">
        <v>51940</v>
      </c>
      <c r="C407" s="201"/>
      <c r="D407" s="200"/>
      <c r="E407" s="193">
        <f t="shared" si="12"/>
        <v>51940</v>
      </c>
      <c r="F407" s="193">
        <f>VLOOKUP(A407,'[1]Client TB '!B$4:H$470,7,FALSE)</f>
        <v>51940</v>
      </c>
      <c r="G407" s="193">
        <f t="shared" si="13"/>
        <v>0</v>
      </c>
    </row>
    <row r="408" spans="1:7">
      <c r="A408" s="189" t="s">
        <v>878</v>
      </c>
      <c r="B408" s="200">
        <v>27110.5</v>
      </c>
      <c r="C408" s="201"/>
      <c r="D408" s="200"/>
      <c r="E408" s="193">
        <f t="shared" si="12"/>
        <v>27110.5</v>
      </c>
      <c r="F408" s="193">
        <f>VLOOKUP(A408,'[1]Client TB '!B$4:H$470,7,FALSE)</f>
        <v>27110.5</v>
      </c>
      <c r="G408" s="193">
        <f t="shared" si="13"/>
        <v>0</v>
      </c>
    </row>
    <row r="409" spans="1:7">
      <c r="A409" s="189" t="s">
        <v>521</v>
      </c>
      <c r="B409" s="200">
        <v>216590.11</v>
      </c>
      <c r="C409" s="201"/>
      <c r="D409" s="200"/>
      <c r="E409" s="193">
        <f t="shared" si="12"/>
        <v>216590.11</v>
      </c>
      <c r="F409" s="193">
        <f>VLOOKUP(A409,'[1]Client TB '!B$4:H$470,7,FALSE)</f>
        <v>216590.11</v>
      </c>
      <c r="G409" s="193">
        <f t="shared" si="13"/>
        <v>0</v>
      </c>
    </row>
    <row r="410" spans="1:7">
      <c r="A410" s="189" t="s">
        <v>522</v>
      </c>
      <c r="B410" s="200">
        <v>31460.46</v>
      </c>
      <c r="C410" s="201"/>
      <c r="D410" s="200"/>
      <c r="E410" s="193">
        <f t="shared" si="12"/>
        <v>31460.46</v>
      </c>
      <c r="F410" s="193">
        <f>VLOOKUP(A410,'[1]Client TB '!B$4:H$470,7,FALSE)</f>
        <v>31460.46</v>
      </c>
      <c r="G410" s="193">
        <f t="shared" si="13"/>
        <v>0</v>
      </c>
    </row>
    <row r="411" spans="1:7">
      <c r="A411" s="189" t="s">
        <v>523</v>
      </c>
      <c r="B411" s="200">
        <v>1208548.46</v>
      </c>
      <c r="C411" s="201"/>
      <c r="D411" s="200"/>
      <c r="E411" s="193">
        <f t="shared" si="12"/>
        <v>1208548.46</v>
      </c>
      <c r="F411" s="193">
        <f>VLOOKUP(A411,'[1]Client TB '!B$4:H$470,7,FALSE)</f>
        <v>1208548.46</v>
      </c>
      <c r="G411" s="193">
        <f t="shared" si="13"/>
        <v>0</v>
      </c>
    </row>
    <row r="412" spans="1:7">
      <c r="A412" s="189" t="s">
        <v>524</v>
      </c>
      <c r="B412" s="200">
        <v>44154.78</v>
      </c>
      <c r="C412" s="201"/>
      <c r="D412" s="200"/>
      <c r="E412" s="193">
        <f t="shared" si="12"/>
        <v>44154.78</v>
      </c>
      <c r="F412" s="193">
        <f>VLOOKUP(A412,'[1]Client TB '!B$4:H$470,7,FALSE)</f>
        <v>44154.78</v>
      </c>
      <c r="G412" s="193">
        <f t="shared" si="13"/>
        <v>0</v>
      </c>
    </row>
    <row r="413" spans="1:7">
      <c r="A413" s="189" t="s">
        <v>879</v>
      </c>
      <c r="B413" s="200">
        <v>54400</v>
      </c>
      <c r="C413" s="201"/>
      <c r="D413" s="200"/>
      <c r="E413" s="193">
        <f t="shared" si="12"/>
        <v>54400</v>
      </c>
      <c r="F413" s="193">
        <f>VLOOKUP(A413,'[1]Client TB '!B$4:H$470,7,FALSE)</f>
        <v>54400</v>
      </c>
      <c r="G413" s="193">
        <f t="shared" si="13"/>
        <v>0</v>
      </c>
    </row>
    <row r="414" spans="1:7">
      <c r="A414" s="189" t="s">
        <v>525</v>
      </c>
      <c r="B414" s="200">
        <v>27777.3</v>
      </c>
      <c r="C414" s="201"/>
      <c r="D414" s="200"/>
      <c r="E414" s="193">
        <f t="shared" si="12"/>
        <v>27777.3</v>
      </c>
      <c r="F414" s="193">
        <f>VLOOKUP(A414,'[1]Client TB '!B$4:H$470,7,FALSE)</f>
        <v>27777.3</v>
      </c>
      <c r="G414" s="193">
        <f t="shared" si="13"/>
        <v>0</v>
      </c>
    </row>
    <row r="415" spans="1:7">
      <c r="A415" s="189" t="s">
        <v>880</v>
      </c>
      <c r="B415" s="200">
        <v>53240</v>
      </c>
      <c r="C415" s="201"/>
      <c r="D415" s="200"/>
      <c r="E415" s="193">
        <f t="shared" si="12"/>
        <v>53240</v>
      </c>
      <c r="F415" s="193">
        <f>VLOOKUP(A415,'[1]Client TB '!B$4:H$470,7,FALSE)</f>
        <v>53240</v>
      </c>
      <c r="G415" s="193">
        <f t="shared" si="13"/>
        <v>0</v>
      </c>
    </row>
    <row r="416" spans="1:7">
      <c r="A416" s="189" t="s">
        <v>526</v>
      </c>
      <c r="B416" s="200">
        <v>128460.48</v>
      </c>
      <c r="C416" s="201"/>
      <c r="D416" s="200"/>
      <c r="E416" s="193">
        <f t="shared" si="12"/>
        <v>128460.48</v>
      </c>
      <c r="F416" s="193">
        <f>VLOOKUP(A416,'[1]Client TB '!B$4:H$470,7,FALSE)</f>
        <v>128460.48</v>
      </c>
      <c r="G416" s="193">
        <f t="shared" si="13"/>
        <v>0</v>
      </c>
    </row>
    <row r="417" spans="1:7">
      <c r="A417" s="189" t="s">
        <v>527</v>
      </c>
      <c r="B417" s="200">
        <v>3595</v>
      </c>
      <c r="C417" s="201"/>
      <c r="D417" s="200"/>
      <c r="E417" s="193">
        <f t="shared" si="12"/>
        <v>3595</v>
      </c>
      <c r="F417" s="193">
        <f>VLOOKUP(A417,'[1]Client TB '!B$4:H$470,7,FALSE)</f>
        <v>3595</v>
      </c>
      <c r="G417" s="193">
        <f t="shared" si="13"/>
        <v>0</v>
      </c>
    </row>
    <row r="418" spans="1:7">
      <c r="A418" s="189" t="s">
        <v>881</v>
      </c>
      <c r="B418" s="200">
        <v>784</v>
      </c>
      <c r="C418" s="201"/>
      <c r="D418" s="200"/>
      <c r="E418" s="193">
        <f t="shared" si="12"/>
        <v>784</v>
      </c>
      <c r="F418" s="193">
        <f>VLOOKUP(A418,'[1]Client TB '!B$4:H$470,7,FALSE)</f>
        <v>784</v>
      </c>
      <c r="G418" s="193">
        <f t="shared" si="13"/>
        <v>0</v>
      </c>
    </row>
    <row r="419" spans="1:7">
      <c r="A419" s="189" t="s">
        <v>529</v>
      </c>
      <c r="B419" s="200">
        <v>10164.16</v>
      </c>
      <c r="C419" s="201"/>
      <c r="D419" s="200"/>
      <c r="E419" s="193">
        <f t="shared" si="12"/>
        <v>10164.16</v>
      </c>
      <c r="F419" s="193">
        <f>VLOOKUP(A419,'[1]Client TB '!B$4:H$470,7,FALSE)</f>
        <v>10164.16</v>
      </c>
      <c r="G419" s="193">
        <f t="shared" si="13"/>
        <v>0</v>
      </c>
    </row>
    <row r="420" spans="1:7">
      <c r="A420" s="189" t="s">
        <v>882</v>
      </c>
      <c r="B420" s="200">
        <v>2923.21</v>
      </c>
      <c r="C420" s="201"/>
      <c r="D420" s="200"/>
      <c r="E420" s="193">
        <f t="shared" si="12"/>
        <v>2923.21</v>
      </c>
      <c r="F420" s="193">
        <f>VLOOKUP(A420,'[1]Client TB '!B$4:H$470,7,FALSE)</f>
        <v>2923.21</v>
      </c>
      <c r="G420" s="193">
        <f t="shared" si="13"/>
        <v>0</v>
      </c>
    </row>
    <row r="421" spans="1:7">
      <c r="A421" s="189" t="s">
        <v>530</v>
      </c>
      <c r="B421" s="200">
        <v>38103.85</v>
      </c>
      <c r="C421" s="201"/>
      <c r="D421" s="200"/>
      <c r="E421" s="193">
        <f t="shared" si="12"/>
        <v>38103.85</v>
      </c>
      <c r="F421" s="193">
        <f>VLOOKUP(A421,'[1]Client TB '!B$4:H$470,7,FALSE)</f>
        <v>38103.85</v>
      </c>
      <c r="G421" s="193">
        <f t="shared" si="13"/>
        <v>0</v>
      </c>
    </row>
    <row r="422" spans="1:7">
      <c r="A422" s="189" t="s">
        <v>531</v>
      </c>
      <c r="B422" s="200">
        <v>2491.66</v>
      </c>
      <c r="C422" s="201"/>
      <c r="D422" s="200"/>
      <c r="E422" s="193">
        <f t="shared" si="12"/>
        <v>2491.66</v>
      </c>
      <c r="F422" s="193">
        <f>VLOOKUP(A422,'[1]Client TB '!B$4:H$470,7,FALSE)</f>
        <v>2491.66</v>
      </c>
      <c r="G422" s="193">
        <f t="shared" si="13"/>
        <v>0</v>
      </c>
    </row>
    <row r="423" spans="1:7">
      <c r="A423" s="189" t="s">
        <v>532</v>
      </c>
      <c r="B423" s="200">
        <v>140801.60000000001</v>
      </c>
      <c r="C423" s="201"/>
      <c r="D423" s="200"/>
      <c r="E423" s="193">
        <f t="shared" si="12"/>
        <v>140801.60000000001</v>
      </c>
      <c r="F423" s="193">
        <f>VLOOKUP(A423,'[1]Client TB '!B$4:H$470,7,FALSE)</f>
        <v>140801.60000000001</v>
      </c>
      <c r="G423" s="193">
        <f t="shared" si="13"/>
        <v>0</v>
      </c>
    </row>
    <row r="424" spans="1:7">
      <c r="A424" s="189" t="s">
        <v>533</v>
      </c>
      <c r="B424" s="200">
        <v>97000.25</v>
      </c>
      <c r="C424" s="201"/>
      <c r="D424" s="200"/>
      <c r="E424" s="193">
        <f t="shared" si="12"/>
        <v>97000.25</v>
      </c>
      <c r="F424" s="193">
        <f>VLOOKUP(A424,'[1]Client TB '!B$4:H$470,7,FALSE)</f>
        <v>97000.25</v>
      </c>
      <c r="G424" s="193">
        <f t="shared" si="13"/>
        <v>0</v>
      </c>
    </row>
    <row r="425" spans="1:7">
      <c r="A425" s="189" t="s">
        <v>534</v>
      </c>
      <c r="B425" s="200">
        <v>28517.8</v>
      </c>
      <c r="C425" s="201"/>
      <c r="D425" s="200"/>
      <c r="E425" s="193">
        <f t="shared" si="12"/>
        <v>28517.8</v>
      </c>
      <c r="F425" s="193">
        <f>VLOOKUP(A425,'[1]Client TB '!B$4:H$470,7,FALSE)</f>
        <v>28517.8</v>
      </c>
      <c r="G425" s="193">
        <f t="shared" si="13"/>
        <v>0</v>
      </c>
    </row>
    <row r="426" spans="1:7">
      <c r="A426" s="189" t="s">
        <v>535</v>
      </c>
      <c r="B426" s="200">
        <v>111331.35</v>
      </c>
      <c r="C426" s="201"/>
      <c r="D426" s="200"/>
      <c r="E426" s="193">
        <f t="shared" si="12"/>
        <v>111331.35</v>
      </c>
      <c r="F426" s="193">
        <f>VLOOKUP(A426,'[1]Client TB '!B$4:H$470,7,FALSE)</f>
        <v>111331.35</v>
      </c>
      <c r="G426" s="193">
        <f t="shared" si="13"/>
        <v>0</v>
      </c>
    </row>
    <row r="427" spans="1:7">
      <c r="A427" s="189" t="s">
        <v>536</v>
      </c>
      <c r="B427" s="200">
        <v>25652</v>
      </c>
      <c r="C427" s="201"/>
      <c r="D427" s="200"/>
      <c r="E427" s="193">
        <f t="shared" si="12"/>
        <v>25652</v>
      </c>
      <c r="F427" s="193">
        <f>VLOOKUP(A427,'[1]Client TB '!B$4:H$470,7,FALSE)</f>
        <v>25652</v>
      </c>
      <c r="G427" s="193">
        <f t="shared" si="13"/>
        <v>0</v>
      </c>
    </row>
    <row r="428" spans="1:7">
      <c r="A428" s="189" t="s">
        <v>537</v>
      </c>
      <c r="B428" s="200">
        <v>12720</v>
      </c>
      <c r="C428" s="201"/>
      <c r="D428" s="200"/>
      <c r="E428" s="193">
        <f t="shared" si="12"/>
        <v>12720</v>
      </c>
      <c r="F428" s="193">
        <f>VLOOKUP(A428,'[1]Client TB '!B$4:H$470,7,FALSE)</f>
        <v>12720</v>
      </c>
      <c r="G428" s="193">
        <f t="shared" si="13"/>
        <v>0</v>
      </c>
    </row>
    <row r="429" spans="1:7">
      <c r="A429" s="189" t="s">
        <v>538</v>
      </c>
      <c r="B429" s="200">
        <v>8297.84</v>
      </c>
      <c r="C429" s="201"/>
      <c r="D429" s="200"/>
      <c r="E429" s="193">
        <f t="shared" si="12"/>
        <v>8297.84</v>
      </c>
      <c r="F429" s="193">
        <f>VLOOKUP(A429,'[1]Client TB '!B$4:H$470,7,FALSE)</f>
        <v>8297.84</v>
      </c>
      <c r="G429" s="193">
        <f t="shared" si="13"/>
        <v>0</v>
      </c>
    </row>
    <row r="430" spans="1:7">
      <c r="A430" s="189" t="s">
        <v>539</v>
      </c>
      <c r="B430" s="200">
        <v>660.3</v>
      </c>
      <c r="C430" s="201"/>
      <c r="D430" s="200"/>
      <c r="E430" s="193">
        <f t="shared" si="12"/>
        <v>660.3</v>
      </c>
      <c r="F430" s="193">
        <f>VLOOKUP(A430,'[1]Client TB '!B$4:H$470,7,FALSE)</f>
        <v>660.3</v>
      </c>
      <c r="G430" s="193">
        <f t="shared" si="13"/>
        <v>0</v>
      </c>
    </row>
    <row r="431" spans="1:7">
      <c r="A431" s="189" t="s">
        <v>540</v>
      </c>
      <c r="B431" s="200">
        <v>130</v>
      </c>
      <c r="C431" s="201"/>
      <c r="D431" s="200"/>
      <c r="E431" s="193">
        <f t="shared" si="12"/>
        <v>130</v>
      </c>
      <c r="F431" s="193">
        <f>VLOOKUP(A431,'[1]Client TB '!B$4:H$470,7,FALSE)</f>
        <v>130</v>
      </c>
      <c r="G431" s="193">
        <f t="shared" si="13"/>
        <v>0</v>
      </c>
    </row>
    <row r="432" spans="1:7">
      <c r="A432" s="189" t="s">
        <v>541</v>
      </c>
      <c r="B432" s="200">
        <v>164217.76999999999</v>
      </c>
      <c r="C432" s="201"/>
      <c r="D432" s="200"/>
      <c r="E432" s="193">
        <f t="shared" si="12"/>
        <v>164217.76999999999</v>
      </c>
      <c r="F432" s="193">
        <f>VLOOKUP(A432,'[1]Client TB '!B$4:H$470,7,FALSE)</f>
        <v>164217.76999999999</v>
      </c>
      <c r="G432" s="193">
        <f t="shared" si="13"/>
        <v>0</v>
      </c>
    </row>
    <row r="433" spans="1:7">
      <c r="A433" s="189" t="s">
        <v>883</v>
      </c>
      <c r="B433" s="200">
        <v>25555.5</v>
      </c>
      <c r="C433" s="201"/>
      <c r="D433" s="200"/>
      <c r="E433" s="193">
        <f t="shared" si="12"/>
        <v>25555.5</v>
      </c>
      <c r="F433" s="193">
        <f>VLOOKUP(A433,'[1]Client TB '!B$4:H$470,7,FALSE)</f>
        <v>25555.5</v>
      </c>
      <c r="G433" s="193">
        <f t="shared" si="13"/>
        <v>0</v>
      </c>
    </row>
    <row r="434" spans="1:7">
      <c r="A434" s="189" t="s">
        <v>542</v>
      </c>
      <c r="B434" s="200">
        <v>77011.490000000005</v>
      </c>
      <c r="C434" s="201"/>
      <c r="D434" s="200"/>
      <c r="E434" s="193">
        <f t="shared" si="12"/>
        <v>77011.490000000005</v>
      </c>
      <c r="F434" s="193">
        <f>VLOOKUP(A434,'[1]Client TB '!B$4:H$470,7,FALSE)</f>
        <v>77011.490000000005</v>
      </c>
      <c r="G434" s="193">
        <f t="shared" si="13"/>
        <v>0</v>
      </c>
    </row>
    <row r="435" spans="1:7">
      <c r="A435" s="189" t="s">
        <v>543</v>
      </c>
      <c r="B435" s="200">
        <v>133901.29999999999</v>
      </c>
      <c r="C435" s="201"/>
      <c r="D435" s="200"/>
      <c r="E435" s="193">
        <f t="shared" si="12"/>
        <v>133901.29999999999</v>
      </c>
      <c r="F435" s="193">
        <f>VLOOKUP(A435,'[1]Client TB '!B$4:H$470,7,FALSE)</f>
        <v>133901.29999999999</v>
      </c>
      <c r="G435" s="193">
        <f t="shared" si="13"/>
        <v>0</v>
      </c>
    </row>
    <row r="436" spans="1:7">
      <c r="A436" s="189" t="s">
        <v>544</v>
      </c>
      <c r="B436" s="200">
        <v>55689.3</v>
      </c>
      <c r="C436" s="201"/>
      <c r="D436" s="200"/>
      <c r="E436" s="193">
        <f t="shared" si="12"/>
        <v>55689.3</v>
      </c>
      <c r="F436" s="193">
        <f>VLOOKUP(A436,'[1]Client TB '!B$4:H$470,7,FALSE)</f>
        <v>55689.3</v>
      </c>
      <c r="G436" s="193">
        <f t="shared" si="13"/>
        <v>0</v>
      </c>
    </row>
    <row r="437" spans="1:7">
      <c r="A437" s="189" t="s">
        <v>545</v>
      </c>
      <c r="B437" s="200">
        <v>5697.79</v>
      </c>
      <c r="C437" s="201"/>
      <c r="D437" s="200"/>
      <c r="E437" s="193">
        <f t="shared" si="12"/>
        <v>5697.79</v>
      </c>
      <c r="F437" s="193">
        <f>VLOOKUP(A437,'[1]Client TB '!B$4:H$470,7,FALSE)</f>
        <v>5697.79</v>
      </c>
      <c r="G437" s="193">
        <f t="shared" si="13"/>
        <v>0</v>
      </c>
    </row>
    <row r="438" spans="1:7">
      <c r="A438" s="189" t="s">
        <v>546</v>
      </c>
      <c r="B438" s="200">
        <v>70101.95</v>
      </c>
      <c r="C438" s="201"/>
      <c r="D438" s="200"/>
      <c r="E438" s="193">
        <f t="shared" si="12"/>
        <v>70101.95</v>
      </c>
      <c r="F438" s="193">
        <f>VLOOKUP(A438,'[1]Client TB '!B$4:H$470,7,FALSE)</f>
        <v>70101.95</v>
      </c>
      <c r="G438" s="193">
        <f t="shared" si="13"/>
        <v>0</v>
      </c>
    </row>
    <row r="439" spans="1:7" ht="15.75" thickBot="1">
      <c r="A439" s="189" t="s">
        <v>547</v>
      </c>
      <c r="B439" s="200">
        <v>10020.290000000001</v>
      </c>
      <c r="C439" s="201"/>
      <c r="D439" s="200"/>
      <c r="E439" s="193">
        <f t="shared" si="12"/>
        <v>10020.290000000001</v>
      </c>
      <c r="F439" s="193">
        <f>VLOOKUP(A439,'[1]Client TB '!B$4:H$470,7,FALSE)</f>
        <v>10020.290000000001</v>
      </c>
      <c r="G439" s="193">
        <f t="shared" si="13"/>
        <v>0</v>
      </c>
    </row>
    <row r="440" spans="1:7" s="205" customFormat="1" ht="15.95" customHeight="1" thickBot="1">
      <c r="A440" s="189"/>
      <c r="B440" s="203">
        <f>ROUND(SUM(B3:B439),5)</f>
        <v>20673990.440000001</v>
      </c>
      <c r="C440" s="189"/>
      <c r="D440" s="203">
        <f>ROUND(SUM(D3:D439),5)</f>
        <v>20673990.440000001</v>
      </c>
      <c r="E440" s="204">
        <v>0</v>
      </c>
      <c r="F440" s="204">
        <v>0</v>
      </c>
      <c r="G440" s="204">
        <v>0</v>
      </c>
    </row>
    <row r="441" spans="1:7" ht="15.75" thickTop="1"/>
  </sheetData>
  <pageMargins left="0.7" right="0.7" top="0.75" bottom="0.75" header="0.3" footer="0.3"/>
  <pageSetup orientation="portrait" horizontalDpi="300"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V111"/>
  <sheetViews>
    <sheetView view="pageBreakPreview" zoomScaleSheetLayoutView="100" workbookViewId="0">
      <pane xSplit="6" ySplit="10" topLeftCell="L35" activePane="bottomRight" state="frozen"/>
      <selection pane="bottomRight" activeCell="P44" sqref="P44"/>
      <selection pane="bottomLeft" activeCell="A10" sqref="A10"/>
      <selection pane="topRight" activeCell="G1" sqref="G1"/>
    </sheetView>
  </sheetViews>
  <sheetFormatPr defaultRowHeight="15"/>
  <cols>
    <col min="1" max="1" width="24.28515625" style="250" customWidth="1"/>
    <col min="2" max="2" width="0.85546875" style="250" customWidth="1"/>
    <col min="3" max="3" width="11.5703125" style="239" customWidth="1"/>
    <col min="4" max="4" width="0.85546875" style="250" customWidth="1"/>
    <col min="5" max="5" width="12.85546875" style="250" customWidth="1"/>
    <col min="6" max="6" width="0.85546875" style="250" customWidth="1"/>
    <col min="7" max="7" width="16" style="251" bestFit="1" customWidth="1"/>
    <col min="8" max="8" width="0.85546875" style="250" customWidth="1"/>
    <col min="9" max="9" width="7.7109375" style="250" customWidth="1"/>
    <col min="10" max="10" width="0.85546875" style="250" customWidth="1"/>
    <col min="11" max="11" width="7.85546875" style="239" customWidth="1"/>
    <col min="12" max="12" width="9.85546875" style="239" customWidth="1"/>
    <col min="13" max="13" width="10.42578125" style="239" bestFit="1" customWidth="1"/>
    <col min="14" max="14" width="9.85546875" style="239" bestFit="1" customWidth="1"/>
    <col min="15" max="15" width="10.42578125" style="239" bestFit="1" customWidth="1"/>
    <col min="16" max="16" width="9.85546875" style="239" bestFit="1" customWidth="1"/>
    <col min="17" max="17" width="10.42578125" style="239" bestFit="1" customWidth="1"/>
    <col min="18" max="18" width="9.85546875" style="239" bestFit="1" customWidth="1"/>
    <col min="19" max="19" width="10.42578125" style="239" bestFit="1" customWidth="1"/>
    <col min="20" max="20" width="9.85546875" style="239" bestFit="1" customWidth="1"/>
    <col min="21" max="21" width="10.42578125" style="239" bestFit="1" customWidth="1"/>
    <col min="22" max="22" width="8.85546875" style="239" bestFit="1" customWidth="1"/>
    <col min="23" max="23" width="10.42578125" style="239" bestFit="1" customWidth="1"/>
    <col min="24" max="24" width="8.85546875" style="239" bestFit="1" customWidth="1"/>
    <col min="25" max="25" width="10.42578125" style="239" bestFit="1" customWidth="1"/>
    <col min="26" max="26" width="8.85546875" style="239" bestFit="1" customWidth="1"/>
    <col min="27" max="27" width="10.42578125" style="239" bestFit="1" customWidth="1"/>
    <col min="28" max="28" width="8.85546875" style="239" bestFit="1" customWidth="1"/>
    <col min="29" max="29" width="10.42578125" style="239" bestFit="1" customWidth="1"/>
    <col min="30" max="30" width="8.85546875" style="239" bestFit="1" customWidth="1"/>
    <col min="31" max="31" width="10.42578125" style="239" bestFit="1" customWidth="1"/>
    <col min="32" max="32" width="8.85546875" style="239" bestFit="1" customWidth="1"/>
    <col min="33" max="33" width="10.42578125" style="239" bestFit="1" customWidth="1"/>
    <col min="34" max="34" width="14.5703125" style="239" customWidth="1"/>
    <col min="35" max="35" width="0.85546875" style="250" hidden="1" customWidth="1"/>
    <col min="36" max="43" width="12.5703125" style="239" hidden="1" customWidth="1"/>
    <col min="44" max="44" width="10.7109375" style="250" hidden="1" customWidth="1"/>
    <col min="45" max="45" width="10" style="250" hidden="1" customWidth="1"/>
    <col min="46" max="46" width="10.140625" style="250" hidden="1" customWidth="1"/>
    <col min="47" max="47" width="10.42578125" style="250" hidden="1" customWidth="1"/>
    <col min="48" max="48" width="0" style="250" hidden="1" customWidth="1"/>
    <col min="49" max="16384" width="9.140625" style="250"/>
  </cols>
  <sheetData>
    <row r="1" spans="1:47" s="214" customFormat="1">
      <c r="C1" s="239"/>
      <c r="E1" s="215"/>
      <c r="G1" s="240"/>
      <c r="K1" s="239"/>
      <c r="L1" s="239"/>
      <c r="M1" s="239"/>
      <c r="N1" s="239"/>
      <c r="O1" s="239"/>
      <c r="P1" s="239"/>
      <c r="Q1" s="239"/>
      <c r="R1" s="239"/>
      <c r="S1" s="239"/>
      <c r="T1" s="239"/>
      <c r="U1" s="239"/>
      <c r="V1" s="239"/>
      <c r="W1" s="239"/>
      <c r="X1" s="239"/>
      <c r="Y1" s="239"/>
      <c r="Z1" s="239"/>
      <c r="AA1" s="239"/>
      <c r="AB1" s="239"/>
      <c r="AC1" s="239"/>
      <c r="AD1" s="239"/>
      <c r="AE1" s="239"/>
      <c r="AF1" s="239"/>
      <c r="AG1" s="239"/>
      <c r="AH1" s="239"/>
      <c r="AJ1" s="239"/>
      <c r="AK1" s="239"/>
      <c r="AL1" s="239"/>
      <c r="AM1" s="239"/>
      <c r="AN1" s="239"/>
      <c r="AO1" s="239"/>
      <c r="AP1" s="239"/>
      <c r="AQ1" s="239"/>
    </row>
    <row r="2" spans="1:47" s="214" customFormat="1" ht="15.75" thickBot="1">
      <c r="A2" s="216"/>
      <c r="B2" s="216"/>
      <c r="C2" s="241"/>
      <c r="D2" s="216"/>
      <c r="E2" s="218"/>
      <c r="F2" s="216"/>
      <c r="G2" s="242"/>
      <c r="H2" s="216"/>
      <c r="I2" s="216"/>
      <c r="J2" s="216"/>
      <c r="K2" s="243"/>
      <c r="L2" s="243"/>
      <c r="M2" s="243"/>
      <c r="N2" s="243"/>
      <c r="O2" s="243"/>
      <c r="P2" s="243"/>
      <c r="Q2" s="243"/>
      <c r="R2" s="243"/>
      <c r="S2" s="243"/>
      <c r="T2" s="243"/>
      <c r="U2" s="243"/>
      <c r="V2" s="243"/>
      <c r="W2" s="243"/>
      <c r="X2" s="243"/>
      <c r="Y2" s="243"/>
      <c r="Z2" s="243"/>
      <c r="AA2" s="243"/>
      <c r="AB2" s="243"/>
      <c r="AC2" s="243"/>
      <c r="AD2" s="243"/>
      <c r="AE2" s="243"/>
      <c r="AF2" s="243"/>
      <c r="AG2" s="243"/>
      <c r="AH2" s="219" t="s">
        <v>886</v>
      </c>
      <c r="AI2" s="216"/>
      <c r="AJ2" s="241"/>
      <c r="AK2" s="241"/>
      <c r="AL2" s="241"/>
      <c r="AM2" s="241"/>
      <c r="AN2" s="241"/>
      <c r="AO2" s="241"/>
      <c r="AP2" s="241"/>
      <c r="AQ2" s="241"/>
      <c r="AR2" s="219" t="s">
        <v>886</v>
      </c>
    </row>
    <row r="3" spans="1:47" s="214" customFormat="1">
      <c r="A3" s="220" t="s">
        <v>887</v>
      </c>
      <c r="B3" s="220"/>
      <c r="C3" s="239"/>
      <c r="D3" s="220"/>
      <c r="E3" s="215"/>
      <c r="F3" s="220"/>
      <c r="G3" s="244"/>
      <c r="H3" s="220"/>
      <c r="I3" s="220"/>
      <c r="J3" s="220"/>
      <c r="K3" s="245"/>
      <c r="L3" s="245"/>
      <c r="M3" s="245"/>
      <c r="N3" s="245"/>
      <c r="O3" s="245"/>
      <c r="P3" s="245"/>
      <c r="Q3" s="245"/>
      <c r="R3" s="245"/>
      <c r="S3" s="245"/>
      <c r="T3" s="245"/>
      <c r="U3" s="245"/>
      <c r="V3" s="245"/>
      <c r="W3" s="245"/>
      <c r="X3" s="245"/>
      <c r="Y3" s="245"/>
      <c r="Z3" s="245"/>
      <c r="AA3" s="245"/>
      <c r="AB3" s="245"/>
      <c r="AC3" s="245"/>
      <c r="AD3" s="245"/>
      <c r="AE3" s="245"/>
      <c r="AF3" s="245"/>
      <c r="AG3" s="245"/>
      <c r="AH3" s="221" t="s">
        <v>888</v>
      </c>
      <c r="AI3" s="220"/>
      <c r="AJ3" s="239"/>
      <c r="AK3" s="239"/>
      <c r="AL3" s="239"/>
      <c r="AM3" s="239"/>
      <c r="AN3" s="239"/>
      <c r="AO3" s="239"/>
      <c r="AP3" s="239"/>
      <c r="AQ3" s="239"/>
      <c r="AR3" s="221" t="s">
        <v>888</v>
      </c>
    </row>
    <row r="4" spans="1:47" s="214" customFormat="1" ht="15.75" thickBot="1">
      <c r="A4" s="217"/>
      <c r="B4" s="217"/>
      <c r="C4" s="241"/>
      <c r="D4" s="217"/>
      <c r="E4" s="218"/>
      <c r="F4" s="217"/>
      <c r="G4" s="242"/>
      <c r="H4" s="217"/>
      <c r="I4" s="217"/>
      <c r="J4" s="217"/>
      <c r="K4" s="246"/>
      <c r="L4" s="246"/>
      <c r="M4" s="246"/>
      <c r="N4" s="246"/>
      <c r="O4" s="246"/>
      <c r="P4" s="246"/>
      <c r="Q4" s="246"/>
      <c r="R4" s="246"/>
      <c r="S4" s="246"/>
      <c r="T4" s="246"/>
      <c r="U4" s="246"/>
      <c r="V4" s="246"/>
      <c r="W4" s="246"/>
      <c r="X4" s="246"/>
      <c r="Y4" s="246"/>
      <c r="Z4" s="246"/>
      <c r="AA4" s="246"/>
      <c r="AB4" s="246"/>
      <c r="AC4" s="246"/>
      <c r="AD4" s="246"/>
      <c r="AE4" s="246"/>
      <c r="AF4" s="246"/>
      <c r="AG4" s="246"/>
      <c r="AH4" s="222">
        <v>41274</v>
      </c>
      <c r="AI4" s="217"/>
      <c r="AJ4" s="241"/>
      <c r="AK4" s="241"/>
      <c r="AL4" s="241"/>
      <c r="AM4" s="241"/>
      <c r="AN4" s="241"/>
      <c r="AO4" s="241"/>
      <c r="AP4" s="241"/>
      <c r="AQ4" s="241"/>
      <c r="AR4" s="222">
        <v>41274</v>
      </c>
    </row>
    <row r="5" spans="1:47" s="214" customFormat="1">
      <c r="A5" s="220" t="s">
        <v>889</v>
      </c>
      <c r="B5" s="220"/>
      <c r="C5" s="247"/>
      <c r="D5" s="220"/>
      <c r="E5" s="223" t="s">
        <v>890</v>
      </c>
      <c r="F5" s="220"/>
      <c r="G5" s="244"/>
      <c r="H5" s="220"/>
      <c r="I5" s="220"/>
      <c r="J5" s="220"/>
      <c r="K5" s="245"/>
      <c r="L5" s="245" t="s">
        <v>891</v>
      </c>
      <c r="M5" s="245"/>
      <c r="N5" s="245"/>
      <c r="O5" s="245"/>
      <c r="P5" s="245"/>
      <c r="Q5" s="245"/>
      <c r="R5" s="245"/>
      <c r="S5" s="245"/>
      <c r="T5" s="245"/>
      <c r="U5" s="245"/>
      <c r="V5" s="245"/>
      <c r="W5" s="245"/>
      <c r="X5" s="245"/>
      <c r="Y5" s="245"/>
      <c r="Z5" s="245"/>
      <c r="AA5" s="245"/>
      <c r="AB5" s="245"/>
      <c r="AC5" s="245"/>
      <c r="AD5" s="245"/>
      <c r="AE5" s="245"/>
      <c r="AF5" s="245"/>
      <c r="AG5" s="245"/>
      <c r="AH5" s="221" t="s">
        <v>892</v>
      </c>
      <c r="AI5" s="220"/>
      <c r="AJ5" s="239"/>
      <c r="AK5" s="239"/>
      <c r="AL5" s="239"/>
      <c r="AM5" s="239"/>
      <c r="AN5" s="239"/>
      <c r="AO5" s="239"/>
      <c r="AP5" s="239"/>
      <c r="AQ5" s="239"/>
      <c r="AR5" s="221" t="s">
        <v>892</v>
      </c>
    </row>
    <row r="6" spans="1:47" s="214" customFormat="1" ht="15.75" thickBot="1">
      <c r="A6" s="217"/>
      <c r="B6" s="217"/>
      <c r="C6" s="241"/>
      <c r="D6" s="217"/>
      <c r="E6" s="224">
        <v>41322</v>
      </c>
      <c r="F6" s="217"/>
      <c r="G6" s="248"/>
      <c r="H6" s="217"/>
      <c r="I6" s="217"/>
      <c r="J6" s="217"/>
      <c r="K6" s="246"/>
      <c r="L6" s="246"/>
      <c r="M6" s="246"/>
      <c r="N6" s="246"/>
      <c r="O6" s="246"/>
      <c r="P6" s="246"/>
      <c r="Q6" s="246"/>
      <c r="R6" s="246"/>
      <c r="S6" s="246"/>
      <c r="T6" s="246"/>
      <c r="U6" s="246"/>
      <c r="V6" s="246"/>
      <c r="W6" s="246"/>
      <c r="X6" s="246"/>
      <c r="Y6" s="246"/>
      <c r="Z6" s="246"/>
      <c r="AA6" s="246"/>
      <c r="AB6" s="246"/>
      <c r="AC6" s="246"/>
      <c r="AD6" s="246"/>
      <c r="AE6" s="246"/>
      <c r="AF6" s="246"/>
      <c r="AG6" s="246"/>
      <c r="AH6" s="217"/>
      <c r="AI6" s="217"/>
      <c r="AJ6" s="241"/>
      <c r="AK6" s="241"/>
      <c r="AL6" s="241"/>
      <c r="AM6" s="241"/>
      <c r="AN6" s="241"/>
      <c r="AO6" s="241"/>
      <c r="AP6" s="241"/>
      <c r="AQ6" s="241"/>
      <c r="AR6" s="217"/>
    </row>
    <row r="7" spans="1:47" ht="15.75" thickBot="1">
      <c r="A7" s="249"/>
      <c r="AS7" s="252"/>
    </row>
    <row r="8" spans="1:47" s="255" customFormat="1" ht="15.75" customHeight="1" thickBot="1">
      <c r="A8" s="459" t="s">
        <v>893</v>
      </c>
      <c r="B8" s="253"/>
      <c r="C8" s="454" t="s">
        <v>894</v>
      </c>
      <c r="D8" s="253"/>
      <c r="E8" s="459" t="s">
        <v>895</v>
      </c>
      <c r="F8" s="253"/>
      <c r="G8" s="254" t="s">
        <v>896</v>
      </c>
      <c r="H8" s="253"/>
      <c r="I8" s="459" t="s">
        <v>897</v>
      </c>
      <c r="J8" s="253"/>
      <c r="K8" s="277"/>
      <c r="L8" s="462" t="s">
        <v>898</v>
      </c>
      <c r="M8" s="463"/>
      <c r="N8" s="463"/>
      <c r="O8" s="463"/>
      <c r="P8" s="463"/>
      <c r="Q8" s="463"/>
      <c r="R8" s="463"/>
      <c r="S8" s="463"/>
      <c r="T8" s="463"/>
      <c r="U8" s="463"/>
      <c r="V8" s="463"/>
      <c r="W8" s="463"/>
      <c r="X8" s="463"/>
      <c r="Y8" s="463"/>
      <c r="Z8" s="463"/>
      <c r="AA8" s="463"/>
      <c r="AB8" s="463"/>
      <c r="AC8" s="463"/>
      <c r="AD8" s="463"/>
      <c r="AE8" s="463"/>
      <c r="AF8" s="463"/>
      <c r="AG8" s="464"/>
      <c r="AH8" s="278" t="s">
        <v>899</v>
      </c>
      <c r="AI8" s="454" t="s">
        <v>900</v>
      </c>
      <c r="AJ8" s="253"/>
      <c r="AK8" s="466" t="s">
        <v>901</v>
      </c>
      <c r="AL8" s="467"/>
      <c r="AM8" s="278"/>
      <c r="AN8" s="278"/>
      <c r="AO8" s="278"/>
      <c r="AP8" s="278"/>
      <c r="AQ8" s="278"/>
      <c r="AR8" s="278"/>
      <c r="AS8" s="459" t="s">
        <v>899</v>
      </c>
    </row>
    <row r="9" spans="1:47" s="255" customFormat="1" ht="15.75" customHeight="1" thickBot="1">
      <c r="A9" s="460"/>
      <c r="B9" s="253"/>
      <c r="C9" s="455"/>
      <c r="D9" s="253"/>
      <c r="E9" s="460"/>
      <c r="F9" s="253"/>
      <c r="G9" s="279"/>
      <c r="H9" s="253"/>
      <c r="I9" s="460"/>
      <c r="J9" s="253"/>
      <c r="K9" s="280"/>
      <c r="L9" s="468">
        <v>2012</v>
      </c>
      <c r="M9" s="469"/>
      <c r="N9" s="468">
        <v>2013</v>
      </c>
      <c r="O9" s="469"/>
      <c r="P9" s="468">
        <v>2014</v>
      </c>
      <c r="Q9" s="469"/>
      <c r="R9" s="457">
        <v>2015</v>
      </c>
      <c r="S9" s="458"/>
      <c r="T9" s="457">
        <v>2016</v>
      </c>
      <c r="U9" s="458"/>
      <c r="V9" s="457">
        <v>2017</v>
      </c>
      <c r="W9" s="458"/>
      <c r="X9" s="457">
        <v>2018</v>
      </c>
      <c r="Y9" s="458"/>
      <c r="Z9" s="457">
        <v>2019</v>
      </c>
      <c r="AA9" s="458"/>
      <c r="AB9" s="457">
        <v>2020</v>
      </c>
      <c r="AC9" s="458"/>
      <c r="AD9" s="457">
        <v>2021</v>
      </c>
      <c r="AE9" s="458"/>
      <c r="AF9" s="457">
        <v>2022</v>
      </c>
      <c r="AG9" s="458"/>
      <c r="AH9" s="281"/>
      <c r="AI9" s="455"/>
      <c r="AJ9" s="253"/>
      <c r="AK9" s="282"/>
      <c r="AL9" s="278"/>
      <c r="AM9" s="283"/>
      <c r="AN9" s="283"/>
      <c r="AO9" s="283"/>
      <c r="AP9" s="283"/>
      <c r="AQ9" s="283"/>
      <c r="AR9" s="283"/>
      <c r="AS9" s="460"/>
    </row>
    <row r="10" spans="1:47" s="255" customFormat="1" ht="43.5" thickBot="1">
      <c r="A10" s="461"/>
      <c r="B10" s="253"/>
      <c r="C10" s="456"/>
      <c r="D10" s="256"/>
      <c r="E10" s="461"/>
      <c r="F10" s="253"/>
      <c r="G10" s="257"/>
      <c r="H10" s="253"/>
      <c r="I10" s="461"/>
      <c r="J10" s="253"/>
      <c r="K10" s="284" t="s">
        <v>902</v>
      </c>
      <c r="L10" s="285">
        <v>2012</v>
      </c>
      <c r="M10" s="286" t="s">
        <v>903</v>
      </c>
      <c r="N10" s="259">
        <v>2013</v>
      </c>
      <c r="O10" s="286" t="s">
        <v>904</v>
      </c>
      <c r="P10" s="259">
        <v>2014</v>
      </c>
      <c r="Q10" s="286" t="s">
        <v>904</v>
      </c>
      <c r="R10" s="259">
        <v>2015</v>
      </c>
      <c r="S10" s="286" t="s">
        <v>905</v>
      </c>
      <c r="T10" s="259">
        <v>2016</v>
      </c>
      <c r="U10" s="286" t="s">
        <v>906</v>
      </c>
      <c r="V10" s="259">
        <v>2017</v>
      </c>
      <c r="W10" s="286" t="s">
        <v>907</v>
      </c>
      <c r="X10" s="259">
        <v>2018</v>
      </c>
      <c r="Y10" s="286" t="s">
        <v>908</v>
      </c>
      <c r="Z10" s="259">
        <v>2019</v>
      </c>
      <c r="AA10" s="286" t="s">
        <v>909</v>
      </c>
      <c r="AB10" s="259">
        <v>2020</v>
      </c>
      <c r="AC10" s="286" t="s">
        <v>910</v>
      </c>
      <c r="AD10" s="259">
        <v>2021</v>
      </c>
      <c r="AE10" s="286" t="s">
        <v>911</v>
      </c>
      <c r="AF10" s="259">
        <v>2022</v>
      </c>
      <c r="AG10" s="286" t="s">
        <v>912</v>
      </c>
      <c r="AH10" s="287"/>
      <c r="AI10" s="456"/>
      <c r="AJ10" s="253"/>
      <c r="AK10" s="259">
        <v>2012</v>
      </c>
      <c r="AL10" s="258" t="s">
        <v>913</v>
      </c>
      <c r="AM10" s="284"/>
      <c r="AN10" s="284"/>
      <c r="AO10" s="284"/>
      <c r="AP10" s="284"/>
      <c r="AQ10" s="284"/>
      <c r="AR10" s="284"/>
      <c r="AS10" s="461"/>
    </row>
    <row r="11" spans="1:47">
      <c r="A11" s="260" t="s">
        <v>914</v>
      </c>
      <c r="AI11" s="239"/>
      <c r="AJ11" s="250"/>
      <c r="AL11" s="261"/>
      <c r="AM11" s="261"/>
      <c r="AN11" s="261"/>
      <c r="AO11" s="261"/>
      <c r="AP11" s="261"/>
      <c r="AQ11" s="261"/>
      <c r="AR11" s="261"/>
    </row>
    <row r="12" spans="1:47">
      <c r="A12" s="262" t="s">
        <v>915</v>
      </c>
      <c r="C12" s="239">
        <v>31068.6</v>
      </c>
      <c r="E12" s="263">
        <v>41099</v>
      </c>
      <c r="G12" s="240" t="s">
        <v>916</v>
      </c>
      <c r="I12" s="250">
        <v>4</v>
      </c>
      <c r="K12" s="264">
        <v>5</v>
      </c>
      <c r="L12" s="239">
        <v>3236.3124999999995</v>
      </c>
      <c r="M12" s="239">
        <v>27832.287499999999</v>
      </c>
      <c r="N12" s="239">
        <v>7767.15</v>
      </c>
      <c r="O12" s="239">
        <v>20065.137499999997</v>
      </c>
      <c r="P12" s="239">
        <v>7767.15</v>
      </c>
      <c r="Q12" s="239">
        <v>12297.987499999997</v>
      </c>
      <c r="R12" s="239">
        <v>7767.15</v>
      </c>
      <c r="S12" s="239">
        <v>4530.8374999999978</v>
      </c>
      <c r="T12" s="239">
        <v>4530.8374999999978</v>
      </c>
      <c r="U12" s="239">
        <v>0</v>
      </c>
      <c r="V12" s="239">
        <v>0</v>
      </c>
      <c r="W12" s="239">
        <v>0</v>
      </c>
      <c r="X12" s="239">
        <v>0</v>
      </c>
      <c r="Y12" s="239">
        <v>0</v>
      </c>
      <c r="Z12" s="239">
        <v>0</v>
      </c>
      <c r="AA12" s="239">
        <v>0</v>
      </c>
      <c r="AB12" s="239">
        <v>0</v>
      </c>
      <c r="AC12" s="239">
        <v>0</v>
      </c>
      <c r="AD12" s="239">
        <v>0</v>
      </c>
      <c r="AE12" s="239">
        <v>0</v>
      </c>
      <c r="AF12" s="239">
        <v>0</v>
      </c>
      <c r="AG12" s="239">
        <v>0</v>
      </c>
      <c r="AI12" s="239">
        <v>27832.287499999999</v>
      </c>
      <c r="AJ12" s="250"/>
      <c r="AK12" s="261">
        <v>3236.3124999999995</v>
      </c>
      <c r="AL12" s="261">
        <v>27832.287499999999</v>
      </c>
      <c r="AM12" s="261"/>
      <c r="AN12" s="261"/>
      <c r="AO12" s="261"/>
      <c r="AP12" s="261"/>
      <c r="AQ12" s="261"/>
      <c r="AR12" s="261"/>
      <c r="AT12" s="265">
        <v>3236.3124999999995</v>
      </c>
      <c r="AU12" s="266">
        <v>0</v>
      </c>
    </row>
    <row r="13" spans="1:47">
      <c r="G13" s="240"/>
      <c r="AI13" s="239"/>
      <c r="AJ13" s="250"/>
      <c r="AK13" s="261"/>
      <c r="AL13" s="261"/>
      <c r="AM13" s="261"/>
      <c r="AN13" s="261"/>
      <c r="AO13" s="261"/>
      <c r="AP13" s="261"/>
      <c r="AQ13" s="261"/>
      <c r="AR13" s="261"/>
      <c r="AS13" s="232"/>
    </row>
    <row r="14" spans="1:47">
      <c r="A14" s="260" t="s">
        <v>917</v>
      </c>
      <c r="G14" s="240"/>
      <c r="AI14" s="239"/>
      <c r="AJ14" s="250"/>
      <c r="AK14" s="261"/>
      <c r="AL14" s="261"/>
      <c r="AM14" s="261"/>
      <c r="AN14" s="261"/>
      <c r="AO14" s="261"/>
      <c r="AP14" s="261"/>
      <c r="AQ14" s="261"/>
      <c r="AR14" s="261"/>
      <c r="AS14" s="232"/>
    </row>
    <row r="15" spans="1:47">
      <c r="A15" s="262" t="s">
        <v>918</v>
      </c>
      <c r="C15" s="239">
        <v>57955.5</v>
      </c>
      <c r="E15" s="267">
        <v>41221</v>
      </c>
      <c r="G15" s="240" t="s">
        <v>919</v>
      </c>
      <c r="I15" s="250">
        <v>10</v>
      </c>
      <c r="K15" s="264">
        <v>1</v>
      </c>
      <c r="L15" s="239">
        <v>482.96250000000003</v>
      </c>
      <c r="M15" s="239">
        <v>57472.537499999999</v>
      </c>
      <c r="N15" s="239">
        <v>5795.55</v>
      </c>
      <c r="O15" s="239">
        <v>51676.987499999996</v>
      </c>
      <c r="P15" s="239">
        <v>5795.55</v>
      </c>
      <c r="Q15" s="239">
        <v>45881.437499999993</v>
      </c>
      <c r="R15" s="239">
        <v>5795.55</v>
      </c>
      <c r="S15" s="239">
        <v>40085.88749999999</v>
      </c>
      <c r="T15" s="239">
        <v>5795.55</v>
      </c>
      <c r="U15" s="239">
        <v>34290.337499999987</v>
      </c>
      <c r="V15" s="239">
        <v>5795.55</v>
      </c>
      <c r="W15" s="239">
        <v>28494.787499999988</v>
      </c>
      <c r="X15" s="239">
        <v>5795.55</v>
      </c>
      <c r="Y15" s="239">
        <v>22699.237499999988</v>
      </c>
      <c r="Z15" s="239">
        <v>5795.55</v>
      </c>
      <c r="AA15" s="239">
        <v>16903.687499999989</v>
      </c>
      <c r="AB15" s="239">
        <v>5795.55</v>
      </c>
      <c r="AC15" s="239">
        <v>11108.13749999999</v>
      </c>
      <c r="AD15" s="239">
        <v>5795.55</v>
      </c>
      <c r="AE15" s="239">
        <v>5312.5874999999896</v>
      </c>
      <c r="AF15" s="239">
        <v>5312.5874999999896</v>
      </c>
      <c r="AG15" s="239">
        <v>0</v>
      </c>
      <c r="AI15" s="239">
        <v>57472.537499999999</v>
      </c>
      <c r="AJ15" s="250"/>
      <c r="AK15" s="261">
        <v>482.96250000000003</v>
      </c>
      <c r="AL15" s="261">
        <v>57472.537499999999</v>
      </c>
      <c r="AM15" s="261"/>
      <c r="AN15" s="261"/>
      <c r="AO15" s="261"/>
      <c r="AP15" s="261"/>
      <c r="AQ15" s="261"/>
      <c r="AR15" s="261"/>
      <c r="AS15" s="232"/>
      <c r="AT15" s="252"/>
    </row>
    <row r="16" spans="1:47">
      <c r="A16" s="262" t="s">
        <v>920</v>
      </c>
      <c r="C16" s="239">
        <v>57955.5</v>
      </c>
      <c r="E16" s="267">
        <v>41231</v>
      </c>
      <c r="G16" s="240" t="s">
        <v>921</v>
      </c>
      <c r="I16" s="250">
        <v>10</v>
      </c>
      <c r="K16" s="264">
        <v>1</v>
      </c>
      <c r="L16" s="239">
        <v>482.96250000000003</v>
      </c>
      <c r="M16" s="239">
        <v>57472.537499999999</v>
      </c>
      <c r="N16" s="239">
        <v>5795.55</v>
      </c>
      <c r="O16" s="239">
        <v>51676.987499999996</v>
      </c>
      <c r="P16" s="239">
        <v>5795.55</v>
      </c>
      <c r="Q16" s="239">
        <v>45881.437499999993</v>
      </c>
      <c r="R16" s="239">
        <v>5795.55</v>
      </c>
      <c r="S16" s="239">
        <v>40085.88749999999</v>
      </c>
      <c r="T16" s="239">
        <v>5795.55</v>
      </c>
      <c r="U16" s="239">
        <v>34290.337499999987</v>
      </c>
      <c r="V16" s="239">
        <v>5795.55</v>
      </c>
      <c r="W16" s="239">
        <v>28494.787499999988</v>
      </c>
      <c r="X16" s="239">
        <v>5795.55</v>
      </c>
      <c r="Y16" s="239">
        <v>22699.237499999988</v>
      </c>
      <c r="Z16" s="239">
        <v>5795.55</v>
      </c>
      <c r="AA16" s="239">
        <v>16903.687499999989</v>
      </c>
      <c r="AB16" s="239">
        <v>5795.55</v>
      </c>
      <c r="AC16" s="239">
        <v>11108.13749999999</v>
      </c>
      <c r="AD16" s="239">
        <v>5795.55</v>
      </c>
      <c r="AE16" s="239">
        <v>5312.5874999999896</v>
      </c>
      <c r="AF16" s="239">
        <v>5312.5874999999896</v>
      </c>
      <c r="AG16" s="239">
        <v>0</v>
      </c>
      <c r="AI16" s="239">
        <v>57472.537499999999</v>
      </c>
      <c r="AJ16" s="250"/>
      <c r="AK16" s="261">
        <v>482.96250000000003</v>
      </c>
      <c r="AL16" s="261">
        <v>57472.537499999999</v>
      </c>
      <c r="AM16" s="261"/>
      <c r="AN16" s="261"/>
      <c r="AO16" s="261"/>
      <c r="AP16" s="261"/>
      <c r="AQ16" s="261"/>
      <c r="AR16" s="261"/>
      <c r="AS16" s="232"/>
      <c r="AT16" s="252"/>
    </row>
    <row r="17" spans="1:47">
      <c r="A17" s="262" t="s">
        <v>922</v>
      </c>
      <c r="C17" s="239">
        <v>19318.5</v>
      </c>
      <c r="E17" s="267">
        <v>41238</v>
      </c>
      <c r="G17" s="240" t="s">
        <v>921</v>
      </c>
      <c r="I17" s="250">
        <v>10</v>
      </c>
      <c r="K17" s="264">
        <v>1</v>
      </c>
      <c r="L17" s="239">
        <v>160.98749999999998</v>
      </c>
      <c r="M17" s="239">
        <v>19157.512500000001</v>
      </c>
      <c r="N17" s="239">
        <v>1931.85</v>
      </c>
      <c r="O17" s="239">
        <v>17225.662500000002</v>
      </c>
      <c r="P17" s="239">
        <v>1931.85</v>
      </c>
      <c r="Q17" s="239">
        <v>15293.812500000002</v>
      </c>
      <c r="R17" s="239">
        <v>1931.85</v>
      </c>
      <c r="S17" s="239">
        <v>13361.962500000001</v>
      </c>
      <c r="T17" s="239">
        <v>1931.85</v>
      </c>
      <c r="U17" s="239">
        <v>11430.112500000001</v>
      </c>
      <c r="V17" s="239">
        <v>1931.85</v>
      </c>
      <c r="W17" s="239">
        <v>9498.2625000000007</v>
      </c>
      <c r="X17" s="239">
        <v>1931.85</v>
      </c>
      <c r="Y17" s="239">
        <v>7566.4125000000004</v>
      </c>
      <c r="Z17" s="239">
        <v>1931.85</v>
      </c>
      <c r="AA17" s="239">
        <v>5634.5625</v>
      </c>
      <c r="AB17" s="239">
        <v>1931.85</v>
      </c>
      <c r="AC17" s="239">
        <v>3702.7125000000001</v>
      </c>
      <c r="AD17" s="239">
        <v>1931.85</v>
      </c>
      <c r="AE17" s="239">
        <v>1770.8625000000002</v>
      </c>
      <c r="AF17" s="239">
        <v>1770.8625000000002</v>
      </c>
      <c r="AG17" s="239">
        <v>0</v>
      </c>
      <c r="AI17" s="239">
        <v>19157.512500000001</v>
      </c>
      <c r="AJ17" s="250"/>
      <c r="AK17" s="261">
        <v>160.98749999999998</v>
      </c>
      <c r="AL17" s="261">
        <v>19157.512500000001</v>
      </c>
      <c r="AM17" s="261"/>
      <c r="AN17" s="261"/>
      <c r="AO17" s="261"/>
      <c r="AP17" s="261"/>
      <c r="AQ17" s="261"/>
      <c r="AR17" s="261"/>
      <c r="AS17" s="232"/>
      <c r="AT17" s="265">
        <v>1126.9124999999999</v>
      </c>
      <c r="AU17" s="268">
        <v>0</v>
      </c>
    </row>
    <row r="18" spans="1:47">
      <c r="A18" s="262" t="s">
        <v>923</v>
      </c>
      <c r="C18" s="239">
        <v>18698.400000000001</v>
      </c>
      <c r="E18" s="267">
        <v>41239</v>
      </c>
      <c r="G18" s="240" t="s">
        <v>921</v>
      </c>
      <c r="I18" s="250">
        <v>10</v>
      </c>
      <c r="K18" s="264">
        <v>1</v>
      </c>
      <c r="L18" s="239">
        <v>155.82000000000002</v>
      </c>
      <c r="M18" s="239">
        <v>18542.580000000002</v>
      </c>
      <c r="N18" s="239">
        <v>1869.8400000000001</v>
      </c>
      <c r="O18" s="239">
        <v>16672.740000000002</v>
      </c>
      <c r="P18" s="239">
        <v>1869.8400000000001</v>
      </c>
      <c r="Q18" s="239">
        <v>14802.900000000001</v>
      </c>
      <c r="R18" s="239">
        <v>1869.8400000000001</v>
      </c>
      <c r="S18" s="239">
        <v>12933.060000000001</v>
      </c>
      <c r="T18" s="239">
        <v>1869.8400000000001</v>
      </c>
      <c r="U18" s="239">
        <v>11063.220000000001</v>
      </c>
      <c r="V18" s="239">
        <v>1869.8400000000001</v>
      </c>
      <c r="W18" s="239">
        <v>9193.380000000001</v>
      </c>
      <c r="X18" s="239">
        <v>1869.8400000000001</v>
      </c>
      <c r="Y18" s="239">
        <v>7323.5400000000009</v>
      </c>
      <c r="Z18" s="239">
        <v>1869.8400000000001</v>
      </c>
      <c r="AA18" s="239">
        <v>5453.7000000000007</v>
      </c>
      <c r="AB18" s="239">
        <v>1869.8400000000001</v>
      </c>
      <c r="AC18" s="239">
        <v>3583.8600000000006</v>
      </c>
      <c r="AD18" s="239">
        <v>1869.8400000000001</v>
      </c>
      <c r="AE18" s="239">
        <v>1714.0200000000004</v>
      </c>
      <c r="AF18" s="239">
        <v>1714.0200000000004</v>
      </c>
      <c r="AG18" s="239">
        <v>0</v>
      </c>
      <c r="AI18" s="239">
        <v>18542.580000000002</v>
      </c>
      <c r="AJ18" s="250"/>
      <c r="AK18" s="261">
        <v>155.82000000000002</v>
      </c>
      <c r="AL18" s="261">
        <v>18542.580000000002</v>
      </c>
      <c r="AM18" s="261"/>
      <c r="AN18" s="261"/>
      <c r="AO18" s="261"/>
      <c r="AP18" s="261"/>
      <c r="AQ18" s="261"/>
      <c r="AR18" s="261"/>
      <c r="AS18" s="232"/>
      <c r="AT18" s="265">
        <v>155.82000000000002</v>
      </c>
      <c r="AU18" s="268">
        <v>0</v>
      </c>
    </row>
    <row r="19" spans="1:47">
      <c r="A19" s="262" t="s">
        <v>924</v>
      </c>
      <c r="C19" s="239">
        <v>49817.5</v>
      </c>
      <c r="E19" s="267">
        <v>41241</v>
      </c>
      <c r="G19" s="240" t="s">
        <v>921</v>
      </c>
      <c r="I19" s="250">
        <v>10</v>
      </c>
      <c r="K19" s="264">
        <v>1</v>
      </c>
      <c r="L19" s="239">
        <v>415.14583333333331</v>
      </c>
      <c r="M19" s="239">
        <v>49402.354166666664</v>
      </c>
      <c r="N19" s="239">
        <v>4981.75</v>
      </c>
      <c r="O19" s="239">
        <v>44420.604166666664</v>
      </c>
      <c r="P19" s="239">
        <v>4981.75</v>
      </c>
      <c r="Q19" s="239">
        <v>39438.854166666664</v>
      </c>
      <c r="R19" s="239">
        <v>4981.75</v>
      </c>
      <c r="S19" s="239">
        <v>34457.104166666664</v>
      </c>
      <c r="T19" s="239">
        <v>4981.75</v>
      </c>
      <c r="U19" s="239">
        <v>29475.354166666664</v>
      </c>
      <c r="V19" s="239">
        <v>4981.75</v>
      </c>
      <c r="W19" s="239">
        <v>24493.604166666664</v>
      </c>
      <c r="X19" s="239">
        <v>4981.75</v>
      </c>
      <c r="Y19" s="239">
        <v>19511.854166666664</v>
      </c>
      <c r="Z19" s="239">
        <v>4981.75</v>
      </c>
      <c r="AA19" s="239">
        <v>14530.104166666664</v>
      </c>
      <c r="AB19" s="239">
        <v>4981.75</v>
      </c>
      <c r="AC19" s="239">
        <v>9548.3541666666642</v>
      </c>
      <c r="AD19" s="239">
        <v>4981.75</v>
      </c>
      <c r="AE19" s="239">
        <v>4566.6041666666642</v>
      </c>
      <c r="AF19" s="239">
        <v>4566.6041666666642</v>
      </c>
      <c r="AG19" s="239">
        <v>0</v>
      </c>
      <c r="AI19" s="239">
        <v>49402.354166666664</v>
      </c>
      <c r="AJ19" s="250"/>
      <c r="AK19" s="261">
        <v>415.14583333333331</v>
      </c>
      <c r="AL19" s="261">
        <v>49402.354166666664</v>
      </c>
      <c r="AM19" s="261"/>
      <c r="AN19" s="261"/>
      <c r="AO19" s="261"/>
      <c r="AP19" s="261"/>
      <c r="AQ19" s="261"/>
      <c r="AR19" s="261"/>
      <c r="AS19" s="232"/>
      <c r="AT19" s="265">
        <v>415.14583333333331</v>
      </c>
      <c r="AU19" s="268">
        <v>0</v>
      </c>
    </row>
    <row r="20" spans="1:47">
      <c r="A20" s="288" t="s">
        <v>925</v>
      </c>
      <c r="C20" s="239">
        <v>250000</v>
      </c>
      <c r="E20" s="267">
        <v>41253</v>
      </c>
      <c r="G20" s="240" t="s">
        <v>926</v>
      </c>
      <c r="I20" s="250">
        <v>10</v>
      </c>
      <c r="K20" s="264">
        <v>0</v>
      </c>
      <c r="L20" s="239">
        <v>0</v>
      </c>
      <c r="M20" s="239">
        <v>250000</v>
      </c>
      <c r="N20" s="239">
        <v>25000</v>
      </c>
      <c r="O20" s="239">
        <v>225000</v>
      </c>
      <c r="P20" s="239">
        <v>25000</v>
      </c>
      <c r="Q20" s="239">
        <v>200000</v>
      </c>
      <c r="R20" s="239">
        <v>25000</v>
      </c>
      <c r="S20" s="239">
        <v>175000</v>
      </c>
      <c r="T20" s="239">
        <v>25000</v>
      </c>
      <c r="U20" s="239">
        <v>150000</v>
      </c>
      <c r="V20" s="239">
        <v>25000</v>
      </c>
      <c r="W20" s="239">
        <v>125000</v>
      </c>
      <c r="X20" s="239">
        <v>25000</v>
      </c>
      <c r="Y20" s="239">
        <v>100000</v>
      </c>
      <c r="Z20" s="239">
        <v>25000</v>
      </c>
      <c r="AA20" s="239">
        <v>75000</v>
      </c>
      <c r="AB20" s="239">
        <v>25000</v>
      </c>
      <c r="AC20" s="239">
        <v>50000</v>
      </c>
      <c r="AD20" s="239">
        <v>25000</v>
      </c>
      <c r="AE20" s="239">
        <v>25000</v>
      </c>
      <c r="AF20" s="239">
        <v>25000</v>
      </c>
      <c r="AG20" s="239">
        <v>0</v>
      </c>
      <c r="AI20" s="239">
        <v>250000</v>
      </c>
      <c r="AJ20" s="250"/>
      <c r="AK20" s="261">
        <v>0</v>
      </c>
      <c r="AL20" s="261">
        <v>250000</v>
      </c>
      <c r="AM20" s="261"/>
      <c r="AN20" s="261"/>
      <c r="AO20" s="261"/>
      <c r="AP20" s="261"/>
      <c r="AQ20" s="261"/>
      <c r="AR20" s="261"/>
      <c r="AS20" s="232"/>
      <c r="AT20" s="252"/>
    </row>
    <row r="21" spans="1:47">
      <c r="A21" s="262" t="s">
        <v>927</v>
      </c>
      <c r="C21" s="239">
        <v>4600</v>
      </c>
      <c r="E21" s="267">
        <v>41266</v>
      </c>
      <c r="G21" s="240" t="s">
        <v>921</v>
      </c>
      <c r="I21" s="250">
        <v>10</v>
      </c>
      <c r="K21" s="264">
        <v>0</v>
      </c>
      <c r="L21" s="239">
        <v>0</v>
      </c>
      <c r="M21" s="239">
        <v>4600</v>
      </c>
      <c r="N21" s="239">
        <v>460</v>
      </c>
      <c r="O21" s="239">
        <v>4140</v>
      </c>
      <c r="P21" s="239">
        <v>460</v>
      </c>
      <c r="Q21" s="239">
        <v>3680</v>
      </c>
      <c r="R21" s="239">
        <v>460</v>
      </c>
      <c r="S21" s="239">
        <v>3220</v>
      </c>
      <c r="T21" s="239">
        <v>460</v>
      </c>
      <c r="U21" s="239">
        <v>2760</v>
      </c>
      <c r="V21" s="239">
        <v>460</v>
      </c>
      <c r="W21" s="239">
        <v>2300</v>
      </c>
      <c r="X21" s="239">
        <v>460</v>
      </c>
      <c r="Y21" s="239">
        <v>1840</v>
      </c>
      <c r="Z21" s="239">
        <v>460</v>
      </c>
      <c r="AA21" s="239">
        <v>1380</v>
      </c>
      <c r="AB21" s="239">
        <v>460</v>
      </c>
      <c r="AC21" s="239">
        <v>920</v>
      </c>
      <c r="AD21" s="239">
        <v>460</v>
      </c>
      <c r="AE21" s="239">
        <v>460</v>
      </c>
      <c r="AF21" s="239">
        <v>460</v>
      </c>
      <c r="AG21" s="239">
        <v>0</v>
      </c>
      <c r="AI21" s="239">
        <v>4600</v>
      </c>
      <c r="AJ21" s="250"/>
      <c r="AK21" s="261">
        <v>0</v>
      </c>
      <c r="AL21" s="261">
        <v>4600</v>
      </c>
      <c r="AM21" s="261"/>
      <c r="AN21" s="261"/>
      <c r="AO21" s="261"/>
      <c r="AP21" s="261"/>
      <c r="AQ21" s="261"/>
      <c r="AR21" s="261"/>
      <c r="AS21" s="232"/>
      <c r="AT21" s="252"/>
    </row>
    <row r="22" spans="1:47">
      <c r="A22" s="262"/>
      <c r="C22" s="269">
        <v>458345.4</v>
      </c>
      <c r="E22" s="270"/>
      <c r="G22" s="240"/>
      <c r="AI22" s="239"/>
      <c r="AJ22" s="250"/>
      <c r="AK22" s="261"/>
      <c r="AL22" s="261"/>
      <c r="AM22" s="261"/>
      <c r="AN22" s="261"/>
      <c r="AO22" s="261"/>
      <c r="AP22" s="261"/>
      <c r="AQ22" s="261"/>
      <c r="AR22" s="261"/>
      <c r="AS22" s="232"/>
    </row>
    <row r="23" spans="1:47">
      <c r="A23" s="262"/>
      <c r="E23" s="270"/>
      <c r="G23" s="240"/>
      <c r="AI23" s="239"/>
      <c r="AJ23" s="250"/>
      <c r="AK23" s="261"/>
      <c r="AL23" s="261"/>
      <c r="AM23" s="261"/>
      <c r="AN23" s="261"/>
      <c r="AO23" s="261"/>
      <c r="AP23" s="261"/>
      <c r="AQ23" s="261"/>
      <c r="AR23" s="261"/>
      <c r="AS23" s="232"/>
    </row>
    <row r="24" spans="1:47">
      <c r="A24" s="271" t="s">
        <v>928</v>
      </c>
      <c r="E24" s="270"/>
      <c r="G24" s="240"/>
      <c r="AI24" s="239"/>
      <c r="AJ24" s="250"/>
      <c r="AK24" s="261"/>
      <c r="AL24" s="261"/>
      <c r="AM24" s="261"/>
      <c r="AN24" s="261"/>
      <c r="AO24" s="261"/>
      <c r="AP24" s="261"/>
      <c r="AQ24" s="261"/>
      <c r="AR24" s="261"/>
      <c r="AS24" s="232"/>
    </row>
    <row r="25" spans="1:47">
      <c r="A25" s="262" t="s">
        <v>929</v>
      </c>
      <c r="C25" s="239">
        <v>14098</v>
      </c>
      <c r="E25" s="267">
        <v>41037</v>
      </c>
      <c r="G25" s="240" t="s">
        <v>930</v>
      </c>
      <c r="I25" s="250">
        <v>3</v>
      </c>
      <c r="K25" s="264">
        <v>7</v>
      </c>
      <c r="L25" s="239">
        <v>2741.2777777777774</v>
      </c>
      <c r="M25" s="239">
        <v>11356.722222222223</v>
      </c>
      <c r="N25" s="239">
        <v>4699.333333333333</v>
      </c>
      <c r="O25" s="239">
        <v>6657.3888888888896</v>
      </c>
      <c r="P25" s="239">
        <v>4699.333333333333</v>
      </c>
      <c r="Q25" s="239">
        <v>1958.0555555555566</v>
      </c>
      <c r="R25" s="239">
        <v>1958.0555555555566</v>
      </c>
      <c r="S25" s="239">
        <v>0</v>
      </c>
      <c r="T25" s="239">
        <v>0</v>
      </c>
      <c r="U25" s="239">
        <v>0</v>
      </c>
      <c r="V25" s="239">
        <v>0</v>
      </c>
      <c r="W25" s="239">
        <v>0</v>
      </c>
      <c r="X25" s="239">
        <v>0</v>
      </c>
      <c r="Y25" s="239">
        <v>0</v>
      </c>
      <c r="Z25" s="239">
        <v>0</v>
      </c>
      <c r="AA25" s="239">
        <v>0</v>
      </c>
      <c r="AB25" s="239">
        <v>0</v>
      </c>
      <c r="AC25" s="239">
        <v>0</v>
      </c>
      <c r="AD25" s="239">
        <v>0</v>
      </c>
      <c r="AE25" s="239">
        <v>0</v>
      </c>
      <c r="AF25" s="239">
        <v>0</v>
      </c>
      <c r="AG25" s="239">
        <v>0</v>
      </c>
      <c r="AI25" s="239">
        <v>11356.722222222223</v>
      </c>
      <c r="AJ25" s="250"/>
      <c r="AK25" s="261">
        <v>2741.2777777777774</v>
      </c>
      <c r="AL25" s="261">
        <v>11356.722222222223</v>
      </c>
      <c r="AM25" s="261"/>
      <c r="AN25" s="261"/>
      <c r="AO25" s="261"/>
      <c r="AP25" s="261"/>
      <c r="AQ25" s="261"/>
      <c r="AR25" s="261"/>
      <c r="AS25" s="232"/>
      <c r="AT25" s="265">
        <v>2741.2777777777774</v>
      </c>
      <c r="AU25" s="268">
        <v>0</v>
      </c>
    </row>
    <row r="26" spans="1:47">
      <c r="A26" s="262" t="s">
        <v>931</v>
      </c>
      <c r="C26" s="239">
        <v>14838.94</v>
      </c>
      <c r="E26" s="267">
        <v>41114</v>
      </c>
      <c r="G26" s="240" t="s">
        <v>932</v>
      </c>
      <c r="I26" s="250">
        <v>3</v>
      </c>
      <c r="K26" s="264">
        <v>5</v>
      </c>
      <c r="L26" s="239">
        <v>2060.963888888889</v>
      </c>
      <c r="M26" s="239">
        <v>12777.976111111111</v>
      </c>
      <c r="N26" s="239">
        <v>4946.3133333333335</v>
      </c>
      <c r="O26" s="239">
        <v>7831.6627777777776</v>
      </c>
      <c r="P26" s="239">
        <v>4946.3133333333335</v>
      </c>
      <c r="Q26" s="239">
        <v>2885.3494444444441</v>
      </c>
      <c r="R26" s="239">
        <v>2885.3494444444441</v>
      </c>
      <c r="S26" s="239">
        <v>0</v>
      </c>
      <c r="T26" s="239">
        <v>0</v>
      </c>
      <c r="U26" s="239">
        <v>0</v>
      </c>
      <c r="V26" s="239">
        <v>0</v>
      </c>
      <c r="W26" s="239">
        <v>0</v>
      </c>
      <c r="X26" s="239">
        <v>0</v>
      </c>
      <c r="Y26" s="239">
        <v>0</v>
      </c>
      <c r="Z26" s="239">
        <v>0</v>
      </c>
      <c r="AA26" s="239">
        <v>0</v>
      </c>
      <c r="AB26" s="239">
        <v>0</v>
      </c>
      <c r="AC26" s="239">
        <v>0</v>
      </c>
      <c r="AD26" s="239">
        <v>0</v>
      </c>
      <c r="AE26" s="239">
        <v>0</v>
      </c>
      <c r="AF26" s="239">
        <v>0</v>
      </c>
      <c r="AG26" s="239">
        <v>0</v>
      </c>
      <c r="AI26" s="239">
        <v>12777.976111111111</v>
      </c>
      <c r="AJ26" s="250"/>
      <c r="AK26" s="261">
        <v>2060.963888888889</v>
      </c>
      <c r="AL26" s="261">
        <v>12777.976111111111</v>
      </c>
      <c r="AM26" s="261"/>
      <c r="AN26" s="261"/>
      <c r="AO26" s="261"/>
      <c r="AP26" s="261"/>
      <c r="AQ26" s="261"/>
      <c r="AR26" s="261"/>
      <c r="AS26" s="232"/>
      <c r="AT26" s="265">
        <v>2060.963888888889</v>
      </c>
      <c r="AU26" s="268">
        <v>0</v>
      </c>
    </row>
    <row r="27" spans="1:47">
      <c r="A27" s="262" t="s">
        <v>933</v>
      </c>
      <c r="C27" s="239">
        <v>29677.88</v>
      </c>
      <c r="E27" s="263">
        <v>41114</v>
      </c>
      <c r="G27" s="240" t="s">
        <v>934</v>
      </c>
      <c r="I27" s="250">
        <v>3</v>
      </c>
      <c r="K27" s="264">
        <v>5</v>
      </c>
      <c r="L27" s="239">
        <v>4121.9277777777779</v>
      </c>
      <c r="M27" s="239">
        <v>25555.952222222222</v>
      </c>
      <c r="N27" s="239">
        <v>9892.626666666667</v>
      </c>
      <c r="O27" s="239">
        <v>15663.325555555555</v>
      </c>
      <c r="P27" s="239">
        <v>9892.626666666667</v>
      </c>
      <c r="Q27" s="239">
        <v>5770.6988888888882</v>
      </c>
      <c r="R27" s="239">
        <v>5770.6988888888882</v>
      </c>
      <c r="S27" s="239">
        <v>0</v>
      </c>
      <c r="T27" s="239">
        <v>0</v>
      </c>
      <c r="U27" s="239">
        <v>0</v>
      </c>
      <c r="V27" s="239">
        <v>0</v>
      </c>
      <c r="W27" s="239">
        <v>0</v>
      </c>
      <c r="X27" s="239">
        <v>0</v>
      </c>
      <c r="Y27" s="239">
        <v>0</v>
      </c>
      <c r="Z27" s="239">
        <v>0</v>
      </c>
      <c r="AA27" s="239">
        <v>0</v>
      </c>
      <c r="AB27" s="239">
        <v>0</v>
      </c>
      <c r="AC27" s="239">
        <v>0</v>
      </c>
      <c r="AD27" s="239">
        <v>0</v>
      </c>
      <c r="AE27" s="239">
        <v>0</v>
      </c>
      <c r="AF27" s="239">
        <v>0</v>
      </c>
      <c r="AG27" s="239">
        <v>0</v>
      </c>
      <c r="AI27" s="239">
        <v>25555.952222222222</v>
      </c>
      <c r="AJ27" s="250"/>
      <c r="AK27" s="261">
        <v>4121.9277777777779</v>
      </c>
      <c r="AL27" s="261">
        <v>25555.952222222222</v>
      </c>
      <c r="AM27" s="261"/>
      <c r="AN27" s="261"/>
      <c r="AO27" s="261"/>
      <c r="AP27" s="261"/>
      <c r="AQ27" s="261"/>
      <c r="AR27" s="261"/>
      <c r="AS27" s="232"/>
      <c r="AT27" s="265">
        <v>4121.9277777777779</v>
      </c>
      <c r="AU27" s="268">
        <v>0</v>
      </c>
    </row>
    <row r="28" spans="1:47">
      <c r="A28" s="262" t="s">
        <v>935</v>
      </c>
      <c r="C28" s="239">
        <v>30000</v>
      </c>
      <c r="E28" s="267">
        <v>41156</v>
      </c>
      <c r="G28" s="240" t="s">
        <v>930</v>
      </c>
      <c r="I28" s="250">
        <v>3</v>
      </c>
      <c r="K28" s="264">
        <v>3</v>
      </c>
      <c r="L28" s="239">
        <v>2500</v>
      </c>
      <c r="M28" s="239">
        <v>27500</v>
      </c>
      <c r="N28" s="239">
        <v>10000</v>
      </c>
      <c r="O28" s="239">
        <v>17500</v>
      </c>
      <c r="P28" s="239">
        <v>10000</v>
      </c>
      <c r="Q28" s="239">
        <v>7500</v>
      </c>
      <c r="R28" s="239">
        <v>7500</v>
      </c>
      <c r="S28" s="239">
        <v>0</v>
      </c>
      <c r="T28" s="239">
        <v>0</v>
      </c>
      <c r="U28" s="239">
        <v>0</v>
      </c>
      <c r="V28" s="239">
        <v>0</v>
      </c>
      <c r="W28" s="239">
        <v>0</v>
      </c>
      <c r="X28" s="239">
        <v>0</v>
      </c>
      <c r="Y28" s="239">
        <v>0</v>
      </c>
      <c r="Z28" s="239">
        <v>0</v>
      </c>
      <c r="AA28" s="239">
        <v>0</v>
      </c>
      <c r="AB28" s="239">
        <v>0</v>
      </c>
      <c r="AC28" s="239">
        <v>0</v>
      </c>
      <c r="AD28" s="239">
        <v>0</v>
      </c>
      <c r="AE28" s="239">
        <v>0</v>
      </c>
      <c r="AF28" s="239">
        <v>0</v>
      </c>
      <c r="AG28" s="239">
        <v>0</v>
      </c>
      <c r="AI28" s="239">
        <v>27500</v>
      </c>
      <c r="AJ28" s="250"/>
      <c r="AK28" s="261">
        <v>2500</v>
      </c>
      <c r="AL28" s="261">
        <v>27500</v>
      </c>
      <c r="AM28" s="261"/>
      <c r="AN28" s="261"/>
      <c r="AO28" s="261"/>
      <c r="AP28" s="261"/>
      <c r="AQ28" s="261"/>
      <c r="AR28" s="261"/>
      <c r="AS28" s="232"/>
      <c r="AT28" s="265">
        <v>2500</v>
      </c>
      <c r="AU28" s="268">
        <v>0</v>
      </c>
    </row>
    <row r="29" spans="1:47">
      <c r="C29" s="269">
        <v>88614.82</v>
      </c>
      <c r="G29" s="240"/>
      <c r="AI29" s="239"/>
      <c r="AJ29" s="250"/>
      <c r="AK29" s="261"/>
      <c r="AL29" s="261"/>
      <c r="AM29" s="261"/>
      <c r="AN29" s="261"/>
      <c r="AO29" s="261"/>
      <c r="AP29" s="261"/>
      <c r="AQ29" s="261"/>
      <c r="AR29" s="261"/>
      <c r="AS29" s="232"/>
    </row>
    <row r="30" spans="1:47">
      <c r="G30" s="240"/>
      <c r="AI30" s="239"/>
      <c r="AJ30" s="250"/>
      <c r="AK30" s="261"/>
      <c r="AL30" s="261"/>
      <c r="AM30" s="261"/>
      <c r="AN30" s="261"/>
      <c r="AO30" s="261"/>
      <c r="AP30" s="261"/>
      <c r="AQ30" s="261"/>
      <c r="AR30" s="261"/>
      <c r="AS30" s="232"/>
    </row>
    <row r="31" spans="1:47">
      <c r="A31" s="272" t="s">
        <v>182</v>
      </c>
      <c r="G31" s="240"/>
      <c r="AI31" s="239"/>
      <c r="AJ31" s="250"/>
      <c r="AK31" s="261"/>
      <c r="AL31" s="261"/>
      <c r="AM31" s="261"/>
      <c r="AN31" s="261"/>
      <c r="AO31" s="261"/>
      <c r="AP31" s="261"/>
      <c r="AQ31" s="261"/>
      <c r="AR31" s="261"/>
      <c r="AS31" s="232"/>
    </row>
    <row r="32" spans="1:47">
      <c r="A32" s="250" t="s">
        <v>936</v>
      </c>
      <c r="C32" s="239">
        <v>111141</v>
      </c>
      <c r="E32" s="263">
        <v>41049</v>
      </c>
      <c r="G32" s="240" t="s">
        <v>937</v>
      </c>
      <c r="I32" s="250">
        <v>4</v>
      </c>
      <c r="K32" s="264">
        <v>7</v>
      </c>
      <c r="L32" s="239">
        <v>16208.0625</v>
      </c>
      <c r="M32" s="239">
        <v>94932.9375</v>
      </c>
      <c r="N32" s="239">
        <v>27785.25</v>
      </c>
      <c r="O32" s="239">
        <v>67147.6875</v>
      </c>
      <c r="P32" s="239">
        <v>27785.25</v>
      </c>
      <c r="Q32" s="239">
        <v>39362.4375</v>
      </c>
      <c r="R32" s="239">
        <v>27785.25</v>
      </c>
      <c r="S32" s="239">
        <v>11577.1875</v>
      </c>
      <c r="T32" s="239">
        <v>11577.1875</v>
      </c>
      <c r="U32" s="239">
        <v>0</v>
      </c>
      <c r="V32" s="239">
        <v>0</v>
      </c>
      <c r="W32" s="239">
        <v>0</v>
      </c>
      <c r="X32" s="239">
        <v>0</v>
      </c>
      <c r="Y32" s="239">
        <v>0</v>
      </c>
      <c r="Z32" s="239">
        <v>0</v>
      </c>
      <c r="AA32" s="239">
        <v>0</v>
      </c>
      <c r="AB32" s="239">
        <v>0</v>
      </c>
      <c r="AC32" s="239">
        <v>0</v>
      </c>
      <c r="AD32" s="239">
        <v>0</v>
      </c>
      <c r="AE32" s="239">
        <v>0</v>
      </c>
      <c r="AF32" s="239">
        <v>0</v>
      </c>
      <c r="AG32" s="239">
        <v>0</v>
      </c>
      <c r="AI32" s="239">
        <v>94932.9375</v>
      </c>
      <c r="AJ32" s="250"/>
      <c r="AK32" s="261">
        <v>16208.0625</v>
      </c>
      <c r="AL32" s="261">
        <v>94932.9375</v>
      </c>
      <c r="AM32" s="261"/>
      <c r="AN32" s="261"/>
      <c r="AO32" s="261"/>
      <c r="AP32" s="261"/>
      <c r="AQ32" s="261"/>
      <c r="AR32" s="261"/>
      <c r="AS32" s="232"/>
      <c r="AT32" s="265">
        <v>16208.0625</v>
      </c>
      <c r="AU32" s="268">
        <v>0</v>
      </c>
    </row>
    <row r="33" spans="1:48" s="273" customFormat="1">
      <c r="A33" s="239" t="s">
        <v>938</v>
      </c>
      <c r="B33" s="250"/>
      <c r="C33" s="239">
        <v>9680</v>
      </c>
      <c r="D33" s="250"/>
      <c r="E33" s="263">
        <v>41073</v>
      </c>
      <c r="G33" s="240" t="s">
        <v>916</v>
      </c>
      <c r="I33" s="250">
        <v>4</v>
      </c>
      <c r="K33" s="264">
        <v>6</v>
      </c>
      <c r="L33" s="239">
        <v>1210</v>
      </c>
      <c r="M33" s="239">
        <v>8470</v>
      </c>
      <c r="N33" s="239">
        <v>2420</v>
      </c>
      <c r="O33" s="239">
        <v>6050</v>
      </c>
      <c r="P33" s="239">
        <v>2420</v>
      </c>
      <c r="Q33" s="239">
        <v>3630</v>
      </c>
      <c r="R33" s="239">
        <v>2420</v>
      </c>
      <c r="S33" s="239">
        <v>1210</v>
      </c>
      <c r="T33" s="239">
        <v>1210</v>
      </c>
      <c r="U33" s="239">
        <v>0</v>
      </c>
      <c r="V33" s="239">
        <v>0</v>
      </c>
      <c r="W33" s="239">
        <v>0</v>
      </c>
      <c r="X33" s="239">
        <v>0</v>
      </c>
      <c r="Y33" s="239">
        <v>0</v>
      </c>
      <c r="Z33" s="239">
        <v>0</v>
      </c>
      <c r="AA33" s="239">
        <v>0</v>
      </c>
      <c r="AB33" s="239">
        <v>0</v>
      </c>
      <c r="AC33" s="239">
        <v>0</v>
      </c>
      <c r="AD33" s="239">
        <v>0</v>
      </c>
      <c r="AE33" s="239">
        <v>0</v>
      </c>
      <c r="AF33" s="239">
        <v>0</v>
      </c>
      <c r="AG33" s="239">
        <v>0</v>
      </c>
      <c r="AH33" s="239"/>
      <c r="AI33" s="239">
        <v>8470</v>
      </c>
      <c r="AK33" s="261">
        <v>1210</v>
      </c>
      <c r="AL33" s="261">
        <v>8470</v>
      </c>
      <c r="AM33" s="261"/>
      <c r="AN33" s="261"/>
      <c r="AO33" s="261"/>
      <c r="AP33" s="261"/>
      <c r="AQ33" s="261"/>
      <c r="AR33" s="261"/>
      <c r="AS33" s="274"/>
      <c r="AT33" s="265">
        <v>1210</v>
      </c>
      <c r="AU33" s="268">
        <v>0</v>
      </c>
    </row>
    <row r="34" spans="1:48" s="273" customFormat="1">
      <c r="A34" s="239" t="s">
        <v>939</v>
      </c>
      <c r="B34" s="250"/>
      <c r="C34" s="239">
        <v>49025</v>
      </c>
      <c r="D34" s="250"/>
      <c r="E34" s="275">
        <v>41092</v>
      </c>
      <c r="G34" s="240" t="s">
        <v>916</v>
      </c>
      <c r="I34" s="250">
        <v>4</v>
      </c>
      <c r="K34" s="264">
        <v>5</v>
      </c>
      <c r="L34" s="239">
        <v>5106.770833333333</v>
      </c>
      <c r="M34" s="239">
        <v>43918.229166666664</v>
      </c>
      <c r="N34" s="239">
        <v>12256.25</v>
      </c>
      <c r="O34" s="239">
        <v>31661.979166666664</v>
      </c>
      <c r="P34" s="239">
        <v>12256.25</v>
      </c>
      <c r="Q34" s="239">
        <v>19405.729166666664</v>
      </c>
      <c r="R34" s="239">
        <v>12256.25</v>
      </c>
      <c r="S34" s="239">
        <v>7149.4791666666642</v>
      </c>
      <c r="T34" s="239">
        <v>7149.4791666666642</v>
      </c>
      <c r="U34" s="239">
        <v>0</v>
      </c>
      <c r="V34" s="239">
        <v>0</v>
      </c>
      <c r="W34" s="239">
        <v>0</v>
      </c>
      <c r="X34" s="239">
        <v>0</v>
      </c>
      <c r="Y34" s="239">
        <v>0</v>
      </c>
      <c r="Z34" s="239">
        <v>0</v>
      </c>
      <c r="AA34" s="239">
        <v>0</v>
      </c>
      <c r="AB34" s="239">
        <v>0</v>
      </c>
      <c r="AC34" s="239">
        <v>0</v>
      </c>
      <c r="AD34" s="239">
        <v>0</v>
      </c>
      <c r="AE34" s="239">
        <v>0</v>
      </c>
      <c r="AF34" s="239">
        <v>0</v>
      </c>
      <c r="AG34" s="239">
        <v>0</v>
      </c>
      <c r="AH34" s="239"/>
      <c r="AI34" s="239">
        <v>43918.229166666664</v>
      </c>
      <c r="AK34" s="261">
        <v>5106.770833333333</v>
      </c>
      <c r="AL34" s="261">
        <v>43918.229166666664</v>
      </c>
      <c r="AM34" s="261"/>
      <c r="AN34" s="261"/>
      <c r="AO34" s="261"/>
      <c r="AP34" s="261"/>
      <c r="AQ34" s="261"/>
      <c r="AR34" s="261"/>
      <c r="AS34" s="274"/>
    </row>
    <row r="35" spans="1:48">
      <c r="A35" s="239" t="s">
        <v>940</v>
      </c>
      <c r="C35" s="239">
        <v>6890</v>
      </c>
      <c r="E35" s="263">
        <v>41261</v>
      </c>
      <c r="G35" s="240" t="s">
        <v>934</v>
      </c>
      <c r="I35" s="250">
        <v>4</v>
      </c>
      <c r="K35" s="264">
        <v>0</v>
      </c>
      <c r="L35" s="239">
        <v>0</v>
      </c>
      <c r="M35" s="239">
        <v>6890</v>
      </c>
      <c r="N35" s="239">
        <v>1722.5</v>
      </c>
      <c r="O35" s="239">
        <v>5167.5</v>
      </c>
      <c r="P35" s="239">
        <v>1722.5</v>
      </c>
      <c r="Q35" s="239">
        <v>3445</v>
      </c>
      <c r="R35" s="239">
        <v>1722.5</v>
      </c>
      <c r="S35" s="239">
        <v>1722.5</v>
      </c>
      <c r="T35" s="239">
        <v>1722.5</v>
      </c>
      <c r="U35" s="239">
        <v>0</v>
      </c>
      <c r="V35" s="239">
        <v>0</v>
      </c>
      <c r="W35" s="239">
        <v>0</v>
      </c>
      <c r="X35" s="239">
        <v>0</v>
      </c>
      <c r="Y35" s="239">
        <v>0</v>
      </c>
      <c r="Z35" s="239">
        <v>0</v>
      </c>
      <c r="AA35" s="239">
        <v>0</v>
      </c>
      <c r="AB35" s="239">
        <v>0</v>
      </c>
      <c r="AC35" s="239">
        <v>0</v>
      </c>
      <c r="AD35" s="239">
        <v>0</v>
      </c>
      <c r="AE35" s="239">
        <v>0</v>
      </c>
      <c r="AF35" s="239">
        <v>0</v>
      </c>
      <c r="AG35" s="239">
        <v>0</v>
      </c>
      <c r="AI35" s="239">
        <v>6890</v>
      </c>
      <c r="AJ35" s="250"/>
      <c r="AK35" s="261">
        <v>0</v>
      </c>
      <c r="AL35" s="261">
        <v>6890</v>
      </c>
      <c r="AM35" s="261"/>
      <c r="AN35" s="261"/>
      <c r="AO35" s="261"/>
      <c r="AP35" s="261"/>
      <c r="AQ35" s="261"/>
      <c r="AR35" s="261"/>
      <c r="AS35" s="232"/>
      <c r="AT35" s="265">
        <v>0</v>
      </c>
      <c r="AU35" s="268">
        <v>0</v>
      </c>
    </row>
    <row r="36" spans="1:48">
      <c r="C36" s="269">
        <v>176736</v>
      </c>
      <c r="G36" s="240"/>
      <c r="AI36" s="239"/>
      <c r="AJ36" s="250"/>
      <c r="AK36" s="261"/>
      <c r="AL36" s="261"/>
      <c r="AM36" s="261"/>
      <c r="AN36" s="261"/>
      <c r="AO36" s="261"/>
      <c r="AP36" s="261"/>
      <c r="AQ36" s="261"/>
      <c r="AR36" s="261"/>
      <c r="AS36" s="232"/>
    </row>
    <row r="37" spans="1:48">
      <c r="G37" s="240"/>
      <c r="AI37" s="239"/>
      <c r="AJ37" s="250"/>
      <c r="AK37" s="261"/>
      <c r="AL37" s="261"/>
      <c r="AM37" s="261"/>
      <c r="AN37" s="261"/>
      <c r="AO37" s="261"/>
      <c r="AP37" s="261"/>
      <c r="AQ37" s="261"/>
      <c r="AR37" s="261"/>
      <c r="AS37" s="232"/>
    </row>
    <row r="38" spans="1:48">
      <c r="A38" s="272" t="s">
        <v>941</v>
      </c>
      <c r="AI38" s="239"/>
      <c r="AJ38" s="250"/>
      <c r="AL38" s="261"/>
      <c r="AM38" s="261"/>
      <c r="AN38" s="261"/>
      <c r="AO38" s="261"/>
      <c r="AP38" s="261"/>
      <c r="AQ38" s="261"/>
      <c r="AR38" s="261"/>
    </row>
    <row r="39" spans="1:48">
      <c r="A39" s="250" t="s">
        <v>942</v>
      </c>
      <c r="C39" s="239">
        <v>179696.5</v>
      </c>
      <c r="E39" s="263">
        <v>40933</v>
      </c>
      <c r="G39" s="240" t="s">
        <v>943</v>
      </c>
      <c r="I39" s="250">
        <v>3</v>
      </c>
      <c r="K39" s="264">
        <v>11</v>
      </c>
      <c r="L39" s="239">
        <v>54907.263888888891</v>
      </c>
      <c r="M39" s="239">
        <v>124789.23611111111</v>
      </c>
      <c r="N39" s="239">
        <v>59898.833333333336</v>
      </c>
      <c r="O39" s="239">
        <v>64890.402777777774</v>
      </c>
      <c r="P39" s="239">
        <v>59898.833333333336</v>
      </c>
      <c r="Q39" s="239">
        <v>4991.569444444438</v>
      </c>
      <c r="R39" s="239">
        <v>4991.569444444438</v>
      </c>
      <c r="S39" s="239">
        <v>0</v>
      </c>
      <c r="T39" s="239">
        <v>0</v>
      </c>
      <c r="U39" s="239">
        <v>0</v>
      </c>
      <c r="V39" s="239">
        <v>0</v>
      </c>
      <c r="W39" s="239">
        <v>0</v>
      </c>
      <c r="X39" s="239">
        <v>0</v>
      </c>
      <c r="Y39" s="239">
        <v>0</v>
      </c>
      <c r="Z39" s="239">
        <v>0</v>
      </c>
      <c r="AA39" s="239">
        <v>0</v>
      </c>
      <c r="AB39" s="239">
        <v>0</v>
      </c>
      <c r="AC39" s="239">
        <v>0</v>
      </c>
      <c r="AD39" s="239">
        <v>0</v>
      </c>
      <c r="AE39" s="239">
        <v>0</v>
      </c>
      <c r="AF39" s="239">
        <v>0</v>
      </c>
      <c r="AG39" s="239">
        <v>0</v>
      </c>
      <c r="AI39" s="239">
        <v>124789.23611111111</v>
      </c>
      <c r="AJ39" s="250"/>
      <c r="AK39" s="261">
        <v>54907.263888888891</v>
      </c>
      <c r="AL39" s="261">
        <v>124789.23611111111</v>
      </c>
      <c r="AM39" s="261"/>
      <c r="AN39" s="261"/>
      <c r="AO39" s="261"/>
      <c r="AP39" s="261"/>
      <c r="AQ39" s="261"/>
      <c r="AR39" s="261"/>
      <c r="AT39" s="265">
        <v>124789.23611111111</v>
      </c>
      <c r="AU39" s="266">
        <v>0</v>
      </c>
    </row>
    <row r="40" spans="1:48">
      <c r="AI40" s="239"/>
      <c r="AJ40" s="250"/>
      <c r="AL40" s="261"/>
      <c r="AM40" s="261"/>
      <c r="AN40" s="261"/>
      <c r="AO40" s="261"/>
      <c r="AP40" s="261"/>
      <c r="AQ40" s="261"/>
      <c r="AR40" s="261"/>
    </row>
    <row r="41" spans="1:48">
      <c r="AI41" s="239"/>
      <c r="AJ41" s="250"/>
      <c r="AL41" s="261"/>
      <c r="AM41" s="261"/>
      <c r="AN41" s="261"/>
      <c r="AO41" s="261"/>
      <c r="AP41" s="261"/>
      <c r="AQ41" s="261"/>
      <c r="AR41" s="261"/>
    </row>
    <row r="42" spans="1:48" ht="15.75" thickBot="1">
      <c r="A42" s="249" t="s">
        <v>944</v>
      </c>
      <c r="C42" s="276">
        <v>934461.32</v>
      </c>
      <c r="L42" s="276">
        <v>93790.457500000004</v>
      </c>
      <c r="M42" s="276">
        <v>840670.86250000005</v>
      </c>
      <c r="N42" s="276">
        <v>187222.79666666666</v>
      </c>
      <c r="O42" s="276">
        <v>653448.0658333333</v>
      </c>
      <c r="P42" s="276">
        <v>187222.79666666666</v>
      </c>
      <c r="Q42" s="276">
        <v>466225.26916666667</v>
      </c>
      <c r="R42" s="276">
        <v>120891.36333333333</v>
      </c>
      <c r="S42" s="276">
        <v>345333.90583333332</v>
      </c>
      <c r="T42" s="276">
        <v>72024.544166666659</v>
      </c>
      <c r="U42" s="276">
        <v>273309.36166666663</v>
      </c>
      <c r="V42" s="276">
        <v>45834.54</v>
      </c>
      <c r="W42" s="276">
        <v>227474.82166666666</v>
      </c>
      <c r="X42" s="276">
        <v>45834.54</v>
      </c>
      <c r="Y42" s="276">
        <v>181640.28166666665</v>
      </c>
      <c r="Z42" s="276">
        <v>45834.54</v>
      </c>
      <c r="AA42" s="276">
        <v>135805.74166666664</v>
      </c>
      <c r="AB42" s="276">
        <v>45834.54</v>
      </c>
      <c r="AC42" s="276">
        <v>89971.201666666646</v>
      </c>
      <c r="AD42" s="276">
        <v>45834.54</v>
      </c>
      <c r="AE42" s="276">
        <v>44136.661666666645</v>
      </c>
      <c r="AF42" s="276">
        <v>44136.661666666645</v>
      </c>
      <c r="AG42" s="276">
        <v>0</v>
      </c>
      <c r="AH42" s="289"/>
      <c r="AI42" s="239"/>
      <c r="AJ42" s="250"/>
      <c r="AL42" s="261"/>
      <c r="AM42" s="261"/>
      <c r="AN42" s="261"/>
      <c r="AO42" s="261"/>
      <c r="AP42" s="261"/>
      <c r="AQ42" s="261"/>
      <c r="AR42" s="261"/>
    </row>
    <row r="43" spans="1:48" ht="15.75" thickTop="1">
      <c r="A43" s="249"/>
      <c r="C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39"/>
      <c r="AJ43" s="250"/>
      <c r="AL43" s="261"/>
      <c r="AM43" s="261"/>
      <c r="AN43" s="261"/>
      <c r="AO43" s="261"/>
      <c r="AP43" s="261"/>
      <c r="AQ43" s="261"/>
      <c r="AR43" s="261"/>
    </row>
    <row r="44" spans="1:48">
      <c r="A44" s="250" t="s">
        <v>945</v>
      </c>
      <c r="C44" s="239">
        <v>93790.457500000004</v>
      </c>
      <c r="G44" s="251" t="s">
        <v>946</v>
      </c>
      <c r="L44" s="239">
        <v>93790.457500000004</v>
      </c>
      <c r="M44" s="250"/>
      <c r="N44" s="239">
        <v>187222.79666666666</v>
      </c>
      <c r="O44" s="250"/>
      <c r="P44" s="239">
        <v>187222.79666666666</v>
      </c>
      <c r="Q44" s="250"/>
      <c r="R44" s="239">
        <v>120891.36333333333</v>
      </c>
      <c r="S44" s="250"/>
      <c r="T44" s="239">
        <v>72024.544166666659</v>
      </c>
      <c r="U44" s="250"/>
      <c r="V44" s="239">
        <v>45834.54</v>
      </c>
      <c r="W44" s="250"/>
      <c r="X44" s="239">
        <v>45834.54</v>
      </c>
      <c r="Y44" s="250"/>
      <c r="Z44" s="239">
        <v>45834.54</v>
      </c>
      <c r="AA44" s="250"/>
      <c r="AB44" s="239">
        <v>45834.54</v>
      </c>
      <c r="AC44" s="250"/>
      <c r="AD44" s="239">
        <v>45834.54</v>
      </c>
      <c r="AE44" s="250"/>
      <c r="AF44" s="239">
        <v>44136.661666666645</v>
      </c>
      <c r="AG44" s="250"/>
      <c r="AI44" s="239"/>
      <c r="AJ44" s="250"/>
      <c r="AL44" s="261"/>
      <c r="AM44" s="261"/>
      <c r="AN44" s="261"/>
      <c r="AO44" s="261"/>
      <c r="AP44" s="261"/>
      <c r="AQ44" s="261"/>
      <c r="AR44" s="261"/>
      <c r="AT44" s="250" t="s">
        <v>947</v>
      </c>
      <c r="AV44" s="266" t="e">
        <v>#REF!</v>
      </c>
    </row>
    <row r="45" spans="1:48">
      <c r="G45" s="251" t="s">
        <v>948</v>
      </c>
      <c r="L45" s="250"/>
      <c r="M45" s="239">
        <v>187222.79666666666</v>
      </c>
      <c r="N45" s="250"/>
      <c r="O45" s="239">
        <v>187222.79666666666</v>
      </c>
      <c r="P45" s="250"/>
      <c r="Q45" s="239">
        <v>120891.36333333333</v>
      </c>
      <c r="R45" s="250"/>
      <c r="S45" s="239">
        <v>72024.544166666659</v>
      </c>
      <c r="T45" s="250"/>
      <c r="U45" s="239">
        <v>45834.54</v>
      </c>
      <c r="V45" s="250"/>
      <c r="W45" s="239">
        <v>45834.54</v>
      </c>
      <c r="X45" s="250"/>
      <c r="Y45" s="239">
        <v>45834.54</v>
      </c>
      <c r="Z45" s="250"/>
      <c r="AA45" s="239">
        <v>45834.54</v>
      </c>
      <c r="AB45" s="250"/>
      <c r="AC45" s="239">
        <v>45834.54</v>
      </c>
      <c r="AD45" s="250"/>
      <c r="AE45" s="239">
        <v>44136.661666666645</v>
      </c>
      <c r="AF45" s="250"/>
      <c r="AG45" s="239">
        <v>0</v>
      </c>
      <c r="AI45" s="239"/>
      <c r="AJ45" s="250"/>
      <c r="AL45" s="261"/>
      <c r="AM45" s="261"/>
      <c r="AN45" s="261"/>
      <c r="AO45" s="261"/>
      <c r="AP45" s="261"/>
      <c r="AQ45" s="261"/>
      <c r="AR45" s="261"/>
    </row>
    <row r="46" spans="1:48" ht="15.75" thickBot="1">
      <c r="A46" s="250" t="s">
        <v>949</v>
      </c>
      <c r="C46" s="276">
        <v>840670.86249999993</v>
      </c>
      <c r="G46" s="251" t="s">
        <v>950</v>
      </c>
      <c r="L46" s="250"/>
      <c r="M46" s="239">
        <v>653448.0658333333</v>
      </c>
      <c r="N46" s="250"/>
      <c r="O46" s="239">
        <v>466225.26916666667</v>
      </c>
      <c r="P46" s="250"/>
      <c r="Q46" s="239">
        <v>345333.90583333332</v>
      </c>
      <c r="R46" s="250"/>
      <c r="S46" s="239">
        <v>273309.36166666663</v>
      </c>
      <c r="T46" s="250"/>
      <c r="U46" s="239">
        <v>227474.82166666666</v>
      </c>
      <c r="V46" s="250"/>
      <c r="W46" s="239">
        <v>181640.28166666665</v>
      </c>
      <c r="X46" s="250"/>
      <c r="Y46" s="239">
        <v>135805.74166666664</v>
      </c>
      <c r="Z46" s="250"/>
      <c r="AA46" s="239">
        <v>89971.201666666646</v>
      </c>
      <c r="AB46" s="250"/>
      <c r="AC46" s="239">
        <v>44136.661666666645</v>
      </c>
      <c r="AD46" s="250"/>
      <c r="AE46" s="239">
        <v>0</v>
      </c>
      <c r="AF46" s="250"/>
      <c r="AG46" s="239">
        <v>0</v>
      </c>
      <c r="AI46" s="239"/>
      <c r="AJ46" s="250"/>
      <c r="AL46" s="261"/>
      <c r="AM46" s="261"/>
      <c r="AN46" s="261"/>
      <c r="AO46" s="261"/>
      <c r="AP46" s="261"/>
      <c r="AQ46" s="261"/>
      <c r="AR46" s="261"/>
    </row>
    <row r="47" spans="1:48" ht="16.5" thickTop="1" thickBot="1">
      <c r="A47" s="249"/>
      <c r="L47" s="247"/>
      <c r="M47" s="276">
        <v>840670.86249999993</v>
      </c>
      <c r="N47" s="247"/>
      <c r="O47" s="276">
        <v>653448.0658333333</v>
      </c>
      <c r="P47" s="247"/>
      <c r="Q47" s="276">
        <v>466225.26916666667</v>
      </c>
      <c r="R47" s="247"/>
      <c r="S47" s="276">
        <v>345333.90583333327</v>
      </c>
      <c r="T47" s="247"/>
      <c r="U47" s="276">
        <v>273309.36166666663</v>
      </c>
      <c r="V47" s="247"/>
      <c r="W47" s="276">
        <v>227474.82166666666</v>
      </c>
      <c r="X47" s="247"/>
      <c r="Y47" s="276">
        <v>181640.28166666665</v>
      </c>
      <c r="Z47" s="247"/>
      <c r="AA47" s="276">
        <v>135805.74166666664</v>
      </c>
      <c r="AB47" s="247"/>
      <c r="AC47" s="276">
        <v>89971.201666666646</v>
      </c>
      <c r="AD47" s="247"/>
      <c r="AE47" s="276">
        <v>44136.661666666645</v>
      </c>
      <c r="AF47" s="247"/>
      <c r="AG47" s="276">
        <v>0</v>
      </c>
      <c r="AI47" s="239"/>
      <c r="AJ47" s="250"/>
      <c r="AL47" s="261"/>
      <c r="AM47" s="261"/>
      <c r="AN47" s="261"/>
      <c r="AO47" s="261"/>
      <c r="AP47" s="261"/>
      <c r="AQ47" s="261"/>
      <c r="AR47" s="261"/>
    </row>
    <row r="48" spans="1:48" ht="15.75" thickTop="1">
      <c r="A48" s="249" t="s">
        <v>951</v>
      </c>
      <c r="M48" s="239">
        <v>0</v>
      </c>
      <c r="O48" s="239">
        <v>0</v>
      </c>
      <c r="Q48" s="239">
        <v>0</v>
      </c>
      <c r="S48" s="239">
        <v>0</v>
      </c>
      <c r="U48" s="239">
        <v>0</v>
      </c>
      <c r="W48" s="239">
        <v>0</v>
      </c>
      <c r="Y48" s="239">
        <v>0</v>
      </c>
      <c r="AA48" s="239">
        <v>0</v>
      </c>
      <c r="AC48" s="239">
        <v>0</v>
      </c>
      <c r="AE48" s="239">
        <v>0</v>
      </c>
      <c r="AG48" s="239">
        <v>0</v>
      </c>
      <c r="AI48" s="239"/>
      <c r="AJ48" s="250"/>
      <c r="AL48" s="261"/>
      <c r="AM48" s="261"/>
      <c r="AN48" s="261"/>
      <c r="AO48" s="261"/>
      <c r="AP48" s="261"/>
      <c r="AQ48" s="261"/>
      <c r="AR48" s="261"/>
    </row>
    <row r="49" spans="1:44" ht="30.75" customHeight="1">
      <c r="A49" s="465" t="s">
        <v>952</v>
      </c>
      <c r="B49" s="465"/>
      <c r="C49" s="465"/>
      <c r="D49" s="465"/>
      <c r="E49" s="465"/>
      <c r="F49" s="465"/>
      <c r="G49" s="465"/>
      <c r="H49" s="465"/>
      <c r="I49" s="465"/>
      <c r="J49" s="465"/>
      <c r="K49" s="465"/>
      <c r="L49" s="465"/>
      <c r="M49" s="465"/>
      <c r="N49" s="465"/>
      <c r="O49" s="465"/>
      <c r="P49" s="465"/>
      <c r="Q49" s="465"/>
      <c r="R49" s="465"/>
      <c r="S49" s="465"/>
      <c r="T49" s="465"/>
      <c r="U49" s="465"/>
      <c r="V49" s="465"/>
      <c r="W49" s="465"/>
      <c r="X49" s="465"/>
      <c r="Y49" s="465"/>
      <c r="Z49" s="465"/>
      <c r="AA49" s="465"/>
      <c r="AB49" s="465"/>
      <c r="AC49" s="465"/>
      <c r="AD49" s="465"/>
      <c r="AE49" s="465"/>
      <c r="AF49" s="465"/>
      <c r="AG49" s="465"/>
      <c r="AH49" s="465"/>
      <c r="AI49" s="465"/>
      <c r="AJ49" s="465"/>
      <c r="AK49" s="465"/>
      <c r="AL49" s="465"/>
      <c r="AM49" s="465"/>
      <c r="AN49" s="465"/>
      <c r="AO49" s="465"/>
      <c r="AP49" s="465"/>
      <c r="AQ49" s="465"/>
      <c r="AR49" s="465"/>
    </row>
    <row r="50" spans="1:44">
      <c r="AK50" s="261"/>
      <c r="AL50" s="261"/>
      <c r="AM50" s="261"/>
      <c r="AN50" s="261"/>
      <c r="AO50" s="261"/>
      <c r="AP50" s="261"/>
      <c r="AQ50" s="261"/>
    </row>
    <row r="51" spans="1:44">
      <c r="AK51" s="261"/>
      <c r="AL51" s="261"/>
      <c r="AM51" s="261"/>
      <c r="AN51" s="261"/>
      <c r="AO51" s="261"/>
      <c r="AP51" s="261"/>
      <c r="AQ51" s="261"/>
    </row>
    <row r="52" spans="1:44">
      <c r="AK52" s="261"/>
      <c r="AL52" s="261"/>
      <c r="AM52" s="261"/>
      <c r="AN52" s="261"/>
      <c r="AO52" s="261"/>
      <c r="AP52" s="261"/>
      <c r="AQ52" s="261"/>
    </row>
    <row r="53" spans="1:44">
      <c r="AK53" s="261"/>
      <c r="AL53" s="261"/>
      <c r="AM53" s="261"/>
      <c r="AN53" s="261"/>
      <c r="AO53" s="261"/>
      <c r="AP53" s="261"/>
      <c r="AQ53" s="261"/>
    </row>
    <row r="54" spans="1:44">
      <c r="AK54" s="261"/>
      <c r="AL54" s="261"/>
      <c r="AM54" s="261"/>
      <c r="AN54" s="261"/>
      <c r="AO54" s="261"/>
      <c r="AP54" s="261"/>
      <c r="AQ54" s="261"/>
    </row>
    <row r="55" spans="1:44">
      <c r="AK55" s="261"/>
      <c r="AL55" s="261"/>
      <c r="AM55" s="261"/>
      <c r="AN55" s="261"/>
      <c r="AO55" s="261"/>
      <c r="AP55" s="261"/>
      <c r="AQ55" s="261"/>
    </row>
    <row r="56" spans="1:44">
      <c r="AK56" s="261"/>
      <c r="AL56" s="261"/>
      <c r="AM56" s="261"/>
      <c r="AN56" s="261"/>
      <c r="AO56" s="261"/>
      <c r="AP56" s="261"/>
      <c r="AQ56" s="261"/>
    </row>
    <row r="57" spans="1:44">
      <c r="AK57" s="261"/>
      <c r="AL57" s="261"/>
      <c r="AM57" s="261"/>
      <c r="AN57" s="261"/>
      <c r="AO57" s="261"/>
      <c r="AP57" s="261"/>
      <c r="AQ57" s="261"/>
    </row>
    <row r="58" spans="1:44">
      <c r="AK58" s="261"/>
      <c r="AL58" s="261"/>
      <c r="AM58" s="261"/>
      <c r="AN58" s="261"/>
      <c r="AO58" s="261"/>
      <c r="AP58" s="261"/>
      <c r="AQ58" s="261"/>
    </row>
    <row r="59" spans="1:44">
      <c r="AK59" s="261"/>
      <c r="AL59" s="261"/>
      <c r="AM59" s="261"/>
      <c r="AN59" s="261"/>
      <c r="AO59" s="261"/>
      <c r="AP59" s="261"/>
      <c r="AQ59" s="261"/>
    </row>
    <row r="60" spans="1:44">
      <c r="AK60" s="261"/>
      <c r="AL60" s="261"/>
      <c r="AM60" s="261"/>
      <c r="AN60" s="261"/>
      <c r="AO60" s="261"/>
      <c r="AP60" s="261"/>
      <c r="AQ60" s="261"/>
    </row>
    <row r="61" spans="1:44">
      <c r="AK61" s="261"/>
      <c r="AL61" s="261"/>
      <c r="AM61" s="261"/>
      <c r="AN61" s="261"/>
      <c r="AO61" s="261"/>
      <c r="AP61" s="261"/>
      <c r="AQ61" s="261"/>
    </row>
    <row r="62" spans="1:44">
      <c r="AK62" s="261"/>
      <c r="AL62" s="261"/>
      <c r="AM62" s="261"/>
      <c r="AN62" s="261"/>
      <c r="AO62" s="261"/>
      <c r="AP62" s="261"/>
      <c r="AQ62" s="261"/>
    </row>
    <row r="63" spans="1:44">
      <c r="AK63" s="261"/>
      <c r="AL63" s="261"/>
      <c r="AM63" s="261"/>
      <c r="AN63" s="261"/>
      <c r="AO63" s="261"/>
      <c r="AP63" s="261"/>
      <c r="AQ63" s="261"/>
    </row>
    <row r="64" spans="1:44">
      <c r="AK64" s="261"/>
      <c r="AL64" s="261"/>
      <c r="AM64" s="261"/>
      <c r="AN64" s="261"/>
      <c r="AO64" s="261"/>
      <c r="AP64" s="261"/>
      <c r="AQ64" s="261"/>
    </row>
    <row r="65" spans="37:43">
      <c r="AK65" s="261"/>
      <c r="AL65" s="261"/>
      <c r="AM65" s="261"/>
      <c r="AN65" s="261"/>
      <c r="AO65" s="261"/>
      <c r="AP65" s="261"/>
      <c r="AQ65" s="261"/>
    </row>
    <row r="66" spans="37:43">
      <c r="AK66" s="261"/>
      <c r="AL66" s="261"/>
      <c r="AM66" s="261"/>
      <c r="AN66" s="261"/>
      <c r="AO66" s="261"/>
      <c r="AP66" s="261"/>
      <c r="AQ66" s="261"/>
    </row>
    <row r="67" spans="37:43">
      <c r="AK67" s="261"/>
      <c r="AL67" s="261"/>
      <c r="AM67" s="261"/>
      <c r="AN67" s="261"/>
      <c r="AO67" s="261"/>
      <c r="AP67" s="261"/>
      <c r="AQ67" s="261"/>
    </row>
    <row r="68" spans="37:43">
      <c r="AK68" s="261"/>
      <c r="AL68" s="261"/>
      <c r="AM68" s="261"/>
      <c r="AN68" s="261"/>
      <c r="AO68" s="261"/>
      <c r="AP68" s="261"/>
      <c r="AQ68" s="261"/>
    </row>
    <row r="69" spans="37:43">
      <c r="AK69" s="261"/>
      <c r="AL69" s="261"/>
      <c r="AM69" s="261"/>
      <c r="AN69" s="261"/>
      <c r="AO69" s="261"/>
      <c r="AP69" s="261"/>
      <c r="AQ69" s="261"/>
    </row>
    <row r="70" spans="37:43">
      <c r="AK70" s="261"/>
      <c r="AL70" s="261"/>
      <c r="AM70" s="261"/>
      <c r="AN70" s="261"/>
      <c r="AO70" s="261"/>
      <c r="AP70" s="261"/>
      <c r="AQ70" s="261"/>
    </row>
    <row r="71" spans="37:43">
      <c r="AK71" s="261"/>
      <c r="AL71" s="261"/>
      <c r="AM71" s="261"/>
      <c r="AN71" s="261"/>
      <c r="AO71" s="261"/>
      <c r="AP71" s="261"/>
      <c r="AQ71" s="261"/>
    </row>
    <row r="72" spans="37:43">
      <c r="AK72" s="261"/>
      <c r="AL72" s="261"/>
      <c r="AM72" s="261"/>
      <c r="AN72" s="261"/>
      <c r="AO72" s="261"/>
      <c r="AP72" s="261"/>
      <c r="AQ72" s="261"/>
    </row>
    <row r="73" spans="37:43">
      <c r="AK73" s="261"/>
      <c r="AL73" s="261"/>
      <c r="AM73" s="261"/>
      <c r="AN73" s="261"/>
      <c r="AO73" s="261"/>
      <c r="AP73" s="261"/>
      <c r="AQ73" s="261"/>
    </row>
    <row r="74" spans="37:43">
      <c r="AK74" s="261"/>
      <c r="AL74" s="261"/>
      <c r="AM74" s="261"/>
      <c r="AN74" s="261"/>
      <c r="AO74" s="261"/>
      <c r="AP74" s="261"/>
      <c r="AQ74" s="261"/>
    </row>
    <row r="75" spans="37:43">
      <c r="AK75" s="261"/>
      <c r="AL75" s="261"/>
      <c r="AM75" s="261"/>
      <c r="AN75" s="261"/>
      <c r="AO75" s="261"/>
      <c r="AP75" s="261"/>
      <c r="AQ75" s="261"/>
    </row>
    <row r="76" spans="37:43">
      <c r="AK76" s="261"/>
      <c r="AL76" s="261"/>
      <c r="AM76" s="261"/>
      <c r="AN76" s="261"/>
      <c r="AO76" s="261"/>
      <c r="AP76" s="261"/>
      <c r="AQ76" s="261"/>
    </row>
    <row r="77" spans="37:43">
      <c r="AK77" s="261"/>
      <c r="AL77" s="261"/>
      <c r="AM77" s="261"/>
      <c r="AN77" s="261"/>
      <c r="AO77" s="261"/>
      <c r="AP77" s="261"/>
      <c r="AQ77" s="261"/>
    </row>
    <row r="78" spans="37:43">
      <c r="AK78" s="261"/>
      <c r="AL78" s="261"/>
      <c r="AM78" s="261"/>
      <c r="AN78" s="261"/>
      <c r="AO78" s="261"/>
      <c r="AP78" s="261"/>
      <c r="AQ78" s="261"/>
    </row>
    <row r="79" spans="37:43">
      <c r="AK79" s="261"/>
      <c r="AL79" s="261"/>
      <c r="AM79" s="261"/>
      <c r="AN79" s="261"/>
      <c r="AO79" s="261"/>
      <c r="AP79" s="261"/>
      <c r="AQ79" s="261"/>
    </row>
    <row r="80" spans="37:43">
      <c r="AK80" s="261"/>
      <c r="AL80" s="261"/>
      <c r="AM80" s="261"/>
      <c r="AN80" s="261"/>
      <c r="AO80" s="261"/>
      <c r="AP80" s="261"/>
      <c r="AQ80" s="261"/>
    </row>
    <row r="81" spans="37:43">
      <c r="AK81" s="261"/>
      <c r="AL81" s="261"/>
      <c r="AM81" s="261"/>
      <c r="AN81" s="261"/>
      <c r="AO81" s="261"/>
      <c r="AP81" s="261"/>
      <c r="AQ81" s="261"/>
    </row>
    <row r="82" spans="37:43">
      <c r="AK82" s="261"/>
      <c r="AL82" s="261"/>
      <c r="AM82" s="261"/>
      <c r="AN82" s="261"/>
      <c r="AO82" s="261"/>
      <c r="AP82" s="261"/>
      <c r="AQ82" s="261"/>
    </row>
    <row r="83" spans="37:43">
      <c r="AK83" s="261"/>
      <c r="AL83" s="261"/>
      <c r="AM83" s="261"/>
      <c r="AN83" s="261"/>
      <c r="AO83" s="261"/>
      <c r="AP83" s="261"/>
      <c r="AQ83" s="261"/>
    </row>
    <row r="84" spans="37:43">
      <c r="AK84" s="261"/>
      <c r="AL84" s="261"/>
      <c r="AM84" s="261"/>
      <c r="AN84" s="261"/>
      <c r="AO84" s="261"/>
      <c r="AP84" s="261"/>
      <c r="AQ84" s="261"/>
    </row>
    <row r="85" spans="37:43">
      <c r="AK85" s="261"/>
      <c r="AL85" s="261"/>
      <c r="AM85" s="261"/>
      <c r="AN85" s="261"/>
      <c r="AO85" s="261"/>
      <c r="AP85" s="261"/>
      <c r="AQ85" s="261"/>
    </row>
    <row r="86" spans="37:43">
      <c r="AK86" s="261"/>
      <c r="AL86" s="261"/>
      <c r="AM86" s="261"/>
      <c r="AN86" s="261"/>
      <c r="AO86" s="261"/>
      <c r="AP86" s="261"/>
      <c r="AQ86" s="261"/>
    </row>
    <row r="87" spans="37:43">
      <c r="AK87" s="261"/>
      <c r="AL87" s="261"/>
      <c r="AM87" s="261"/>
      <c r="AN87" s="261"/>
      <c r="AO87" s="261"/>
      <c r="AP87" s="261"/>
      <c r="AQ87" s="261"/>
    </row>
    <row r="88" spans="37:43">
      <c r="AK88" s="261"/>
      <c r="AL88" s="261"/>
      <c r="AM88" s="261"/>
      <c r="AN88" s="261"/>
      <c r="AO88" s="261"/>
      <c r="AP88" s="261"/>
      <c r="AQ88" s="261"/>
    </row>
    <row r="89" spans="37:43">
      <c r="AK89" s="261"/>
      <c r="AL89" s="261"/>
      <c r="AM89" s="261"/>
      <c r="AN89" s="261"/>
      <c r="AO89" s="261"/>
      <c r="AP89" s="261"/>
      <c r="AQ89" s="261"/>
    </row>
    <row r="90" spans="37:43">
      <c r="AK90" s="261"/>
      <c r="AL90" s="261"/>
      <c r="AM90" s="261"/>
      <c r="AN90" s="261"/>
      <c r="AO90" s="261"/>
      <c r="AP90" s="261"/>
      <c r="AQ90" s="261"/>
    </row>
    <row r="91" spans="37:43">
      <c r="AK91" s="261"/>
      <c r="AL91" s="261"/>
      <c r="AM91" s="261"/>
      <c r="AN91" s="261"/>
      <c r="AO91" s="261"/>
      <c r="AP91" s="261"/>
      <c r="AQ91" s="261"/>
    </row>
    <row r="92" spans="37:43">
      <c r="AK92" s="261"/>
      <c r="AL92" s="261"/>
      <c r="AM92" s="261"/>
      <c r="AN92" s="261"/>
      <c r="AO92" s="261"/>
      <c r="AP92" s="261"/>
      <c r="AQ92" s="261"/>
    </row>
    <row r="93" spans="37:43">
      <c r="AK93" s="261"/>
      <c r="AL93" s="261"/>
      <c r="AM93" s="261"/>
      <c r="AN93" s="261"/>
      <c r="AO93" s="261"/>
      <c r="AP93" s="261"/>
      <c r="AQ93" s="261"/>
    </row>
    <row r="94" spans="37:43">
      <c r="AK94" s="261"/>
      <c r="AL94" s="261"/>
      <c r="AM94" s="261"/>
      <c r="AN94" s="261"/>
      <c r="AO94" s="261"/>
      <c r="AP94" s="261"/>
      <c r="AQ94" s="261"/>
    </row>
    <row r="95" spans="37:43">
      <c r="AK95" s="261"/>
      <c r="AL95" s="261"/>
      <c r="AM95" s="261"/>
      <c r="AN95" s="261"/>
      <c r="AO95" s="261"/>
      <c r="AP95" s="261"/>
      <c r="AQ95" s="261"/>
    </row>
    <row r="96" spans="37:43">
      <c r="AK96" s="261"/>
      <c r="AL96" s="261"/>
      <c r="AM96" s="261"/>
      <c r="AN96" s="261"/>
      <c r="AO96" s="261"/>
      <c r="AP96" s="261"/>
      <c r="AQ96" s="261"/>
    </row>
    <row r="97" spans="37:43">
      <c r="AK97" s="261"/>
      <c r="AL97" s="261"/>
      <c r="AM97" s="261"/>
      <c r="AN97" s="261"/>
      <c r="AO97" s="261"/>
      <c r="AP97" s="261"/>
      <c r="AQ97" s="261"/>
    </row>
    <row r="98" spans="37:43">
      <c r="AK98" s="261"/>
      <c r="AL98" s="261"/>
      <c r="AM98" s="261"/>
      <c r="AN98" s="261"/>
      <c r="AO98" s="261"/>
      <c r="AP98" s="261"/>
      <c r="AQ98" s="261"/>
    </row>
    <row r="99" spans="37:43">
      <c r="AK99" s="261"/>
      <c r="AL99" s="261"/>
      <c r="AM99" s="261"/>
      <c r="AN99" s="261"/>
      <c r="AO99" s="261"/>
      <c r="AP99" s="261"/>
      <c r="AQ99" s="261"/>
    </row>
    <row r="100" spans="37:43">
      <c r="AK100" s="261"/>
      <c r="AL100" s="261"/>
      <c r="AM100" s="261"/>
      <c r="AN100" s="261"/>
      <c r="AO100" s="261"/>
      <c r="AP100" s="261"/>
      <c r="AQ100" s="261"/>
    </row>
    <row r="101" spans="37:43">
      <c r="AK101" s="261"/>
      <c r="AL101" s="261"/>
      <c r="AM101" s="261"/>
      <c r="AN101" s="261"/>
      <c r="AO101" s="261"/>
      <c r="AP101" s="261"/>
      <c r="AQ101" s="261"/>
    </row>
    <row r="102" spans="37:43">
      <c r="AK102" s="261"/>
      <c r="AL102" s="261"/>
      <c r="AM102" s="261"/>
      <c r="AN102" s="261"/>
      <c r="AO102" s="261"/>
      <c r="AP102" s="261"/>
      <c r="AQ102" s="261"/>
    </row>
    <row r="103" spans="37:43">
      <c r="AK103" s="261"/>
      <c r="AL103" s="261"/>
      <c r="AM103" s="261"/>
      <c r="AN103" s="261"/>
      <c r="AO103" s="261"/>
      <c r="AP103" s="261"/>
      <c r="AQ103" s="261"/>
    </row>
    <row r="104" spans="37:43">
      <c r="AK104" s="261"/>
      <c r="AL104" s="261"/>
      <c r="AM104" s="261"/>
      <c r="AN104" s="261"/>
      <c r="AO104" s="261"/>
      <c r="AP104" s="261"/>
      <c r="AQ104" s="261"/>
    </row>
    <row r="105" spans="37:43">
      <c r="AK105" s="261"/>
      <c r="AL105" s="261"/>
      <c r="AM105" s="261"/>
      <c r="AN105" s="261"/>
      <c r="AO105" s="261"/>
      <c r="AP105" s="261"/>
      <c r="AQ105" s="261"/>
    </row>
    <row r="106" spans="37:43">
      <c r="AK106" s="261"/>
      <c r="AL106" s="261"/>
      <c r="AM106" s="261"/>
      <c r="AN106" s="261"/>
      <c r="AO106" s="261"/>
      <c r="AP106" s="261"/>
      <c r="AQ106" s="261"/>
    </row>
    <row r="107" spans="37:43">
      <c r="AK107" s="261"/>
      <c r="AL107" s="261"/>
      <c r="AM107" s="261"/>
      <c r="AN107" s="261"/>
      <c r="AO107" s="261"/>
      <c r="AP107" s="261"/>
      <c r="AQ107" s="261"/>
    </row>
    <row r="108" spans="37:43">
      <c r="AK108" s="261"/>
      <c r="AL108" s="261"/>
      <c r="AM108" s="261"/>
      <c r="AN108" s="261"/>
      <c r="AO108" s="261"/>
      <c r="AP108" s="261"/>
      <c r="AQ108" s="261"/>
    </row>
    <row r="109" spans="37:43">
      <c r="AK109" s="261"/>
      <c r="AL109" s="261"/>
      <c r="AM109" s="261"/>
      <c r="AN109" s="261"/>
      <c r="AO109" s="261"/>
      <c r="AP109" s="261"/>
      <c r="AQ109" s="261"/>
    </row>
    <row r="110" spans="37:43">
      <c r="AK110" s="261"/>
      <c r="AL110" s="261"/>
      <c r="AM110" s="261"/>
      <c r="AN110" s="261"/>
      <c r="AO110" s="261"/>
      <c r="AP110" s="261"/>
      <c r="AQ110" s="261"/>
    </row>
    <row r="111" spans="37:43">
      <c r="AK111" s="261"/>
      <c r="AL111" s="261"/>
      <c r="AM111" s="261"/>
      <c r="AN111" s="261"/>
      <c r="AO111" s="261"/>
      <c r="AP111" s="261"/>
      <c r="AQ111" s="261"/>
    </row>
  </sheetData>
  <mergeCells count="20">
    <mergeCell ref="A49:AR49"/>
    <mergeCell ref="AK8:AL8"/>
    <mergeCell ref="AS8:AS10"/>
    <mergeCell ref="L9:M9"/>
    <mergeCell ref="N9:O9"/>
    <mergeCell ref="P9:Q9"/>
    <mergeCell ref="R9:S9"/>
    <mergeCell ref="T9:U9"/>
    <mergeCell ref="V9:W9"/>
    <mergeCell ref="X9:Y9"/>
    <mergeCell ref="A8:A10"/>
    <mergeCell ref="C8:C10"/>
    <mergeCell ref="E8:E10"/>
    <mergeCell ref="I8:I10"/>
    <mergeCell ref="L8:AG8"/>
    <mergeCell ref="AI8:AI10"/>
    <mergeCell ref="AB9:AC9"/>
    <mergeCell ref="AD9:AE9"/>
    <mergeCell ref="AF9:AG9"/>
    <mergeCell ref="Z9:AA9"/>
  </mergeCells>
  <pageMargins left="0.7" right="0.7" top="0.75" bottom="0.75" header="0.3" footer="0.3"/>
  <pageSetup scale="57" fitToHeight="2" orientation="landscape"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tabColor rgb="FF7030A0"/>
  </sheetPr>
  <dimension ref="C7:F14"/>
  <sheetViews>
    <sheetView workbookViewId="0">
      <selection activeCell="C18" sqref="C18"/>
    </sheetView>
  </sheetViews>
  <sheetFormatPr defaultRowHeight="15"/>
  <cols>
    <col min="1" max="2" width="9.140625" style="4"/>
    <col min="3" max="3" width="31" style="4" customWidth="1"/>
    <col min="4" max="4" width="11.28515625" style="4" customWidth="1"/>
    <col min="5" max="5" width="0.42578125" style="4" customWidth="1"/>
    <col min="6" max="6" width="11.28515625" style="4" customWidth="1"/>
    <col min="7" max="16384" width="9.140625" style="4"/>
  </cols>
  <sheetData>
    <row r="7" spans="3:6">
      <c r="D7" s="134" t="s">
        <v>953</v>
      </c>
      <c r="E7" s="134"/>
      <c r="F7" s="134" t="s">
        <v>954</v>
      </c>
    </row>
    <row r="8" spans="3:6">
      <c r="D8" s="134" t="s">
        <v>955</v>
      </c>
      <c r="E8" s="134"/>
      <c r="F8" s="134" t="s">
        <v>955</v>
      </c>
    </row>
    <row r="10" spans="3:6">
      <c r="C10" s="23" t="s">
        <v>956</v>
      </c>
      <c r="D10" s="137">
        <f>BS!I35</f>
        <v>3987920</v>
      </c>
      <c r="E10" s="137"/>
      <c r="F10" s="137">
        <f>BS!K35</f>
        <v>4693740</v>
      </c>
    </row>
    <row r="11" spans="3:6">
      <c r="C11" s="23" t="s">
        <v>957</v>
      </c>
      <c r="D11" s="135">
        <f>-BS!I17</f>
        <v>-2997755</v>
      </c>
      <c r="F11" s="135">
        <f>-BS!K17</f>
        <v>-3717974</v>
      </c>
    </row>
    <row r="12" spans="3:6">
      <c r="C12" s="4" t="s">
        <v>958</v>
      </c>
      <c r="D12" s="136">
        <f>SUM(D10:D11)</f>
        <v>990165</v>
      </c>
      <c r="E12" s="136"/>
      <c r="F12" s="136">
        <f>SUM(F10:F11)</f>
        <v>975766</v>
      </c>
    </row>
    <row r="13" spans="3:6">
      <c r="C13" s="23" t="s">
        <v>959</v>
      </c>
      <c r="D13" s="137">
        <f>BS!I29</f>
        <v>6562537.1099999994</v>
      </c>
      <c r="E13" s="137"/>
      <c r="F13" s="137">
        <f>BS!K29</f>
        <v>2117694</v>
      </c>
    </row>
    <row r="14" spans="3:6">
      <c r="C14" s="23" t="s">
        <v>960</v>
      </c>
      <c r="D14" s="75">
        <f>D13/D12</f>
        <v>6.6277207435124446</v>
      </c>
      <c r="F14" s="75">
        <f>F13/F12</f>
        <v>2.1702887782521629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O53"/>
  <sheetViews>
    <sheetView view="pageBreakPreview" zoomScale="102" zoomScaleNormal="100" zoomScaleSheetLayoutView="102" workbookViewId="0">
      <selection activeCell="D26" sqref="D26"/>
    </sheetView>
  </sheetViews>
  <sheetFormatPr defaultRowHeight="15"/>
  <cols>
    <col min="1" max="1" width="2.7109375" style="4" customWidth="1"/>
    <col min="2" max="2" width="3.28515625" style="4" hidden="1" customWidth="1"/>
    <col min="3" max="3" width="51.5703125" style="4" customWidth="1"/>
    <col min="4" max="4" width="9.5703125" style="4" customWidth="1"/>
    <col min="5" max="5" width="11.7109375" style="4" customWidth="1"/>
    <col min="6" max="6" width="0.5703125" style="4" customWidth="1"/>
    <col min="7" max="7" width="11.140625" style="4" customWidth="1"/>
    <col min="8" max="9" width="11.42578125" style="4" customWidth="1"/>
    <col min="10" max="10" width="17.85546875" style="4" bestFit="1" customWidth="1"/>
    <col min="11" max="11" width="12.85546875" style="4" bestFit="1" customWidth="1"/>
    <col min="12" max="12" width="9.5703125" style="4" bestFit="1" customWidth="1"/>
    <col min="13" max="14" width="9.140625" style="4"/>
    <col min="15" max="15" width="12.140625" style="4" customWidth="1"/>
    <col min="16" max="16384" width="9.140625" style="4"/>
  </cols>
  <sheetData>
    <row r="1" spans="1:15" ht="13.5" customHeight="1">
      <c r="E1" s="1">
        <v>0.10999999940395355</v>
      </c>
    </row>
    <row r="2" spans="1:15" ht="15" customHeight="1">
      <c r="C2" s="22"/>
      <c r="D2" s="22"/>
      <c r="E2" s="22"/>
    </row>
    <row r="3" spans="1:15" ht="15" customHeight="1">
      <c r="C3" s="53" t="s">
        <v>4</v>
      </c>
      <c r="D3" s="22"/>
      <c r="E3" s="22"/>
    </row>
    <row r="4" spans="1:15" ht="15" customHeight="1">
      <c r="C4" s="53"/>
      <c r="D4" s="22"/>
      <c r="E4" s="22"/>
    </row>
    <row r="5" spans="1:15" ht="15" customHeight="1">
      <c r="C5" s="22" t="s">
        <v>5</v>
      </c>
      <c r="E5" s="9">
        <v>2014</v>
      </c>
      <c r="G5" s="9">
        <v>2013</v>
      </c>
      <c r="H5" s="9"/>
      <c r="I5" s="9"/>
    </row>
    <row r="6" spans="1:15" ht="15.75" customHeight="1">
      <c r="D6" s="9" t="s">
        <v>6</v>
      </c>
      <c r="E6" s="10" t="s">
        <v>7</v>
      </c>
      <c r="G6" s="10" t="s">
        <v>7</v>
      </c>
      <c r="H6" s="10"/>
      <c r="I6" s="10"/>
    </row>
    <row r="8" spans="1:15">
      <c r="C8" s="22" t="s">
        <v>8</v>
      </c>
      <c r="D8" s="22"/>
      <c r="E8" s="3"/>
    </row>
    <row r="9" spans="1:15">
      <c r="A9" s="4">
        <v>1</v>
      </c>
      <c r="C9" s="23" t="s">
        <v>9</v>
      </c>
      <c r="D9" s="139">
        <v>6</v>
      </c>
      <c r="E9" s="24">
        <v>30720</v>
      </c>
      <c r="G9" s="27">
        <v>65100</v>
      </c>
      <c r="H9" s="27"/>
      <c r="I9" s="27"/>
      <c r="K9" s="27">
        <v>34380</v>
      </c>
      <c r="N9" s="4" t="s">
        <v>9</v>
      </c>
      <c r="O9" s="49">
        <v>30720</v>
      </c>
    </row>
    <row r="10" spans="1:15">
      <c r="A10" s="4">
        <v>2</v>
      </c>
      <c r="C10" s="419" t="s">
        <v>10</v>
      </c>
      <c r="D10" s="420">
        <v>7</v>
      </c>
      <c r="E10" s="421">
        <v>14552521</v>
      </c>
      <c r="G10" s="422">
        <v>7423240</v>
      </c>
      <c r="H10" s="27"/>
      <c r="I10" s="27"/>
      <c r="J10" s="4" t="s">
        <v>11</v>
      </c>
      <c r="K10" s="24"/>
      <c r="L10" s="49"/>
      <c r="N10" s="4" t="s">
        <v>12</v>
      </c>
      <c r="O10" s="49" t="e">
        <v>#N/A</v>
      </c>
    </row>
    <row r="11" spans="1:15">
      <c r="C11" s="419"/>
      <c r="D11" s="420"/>
      <c r="E11" s="421"/>
      <c r="G11" s="422"/>
      <c r="H11" s="27"/>
      <c r="I11" s="27"/>
      <c r="K11" s="24"/>
      <c r="L11" s="49"/>
      <c r="O11" s="49"/>
    </row>
    <row r="12" spans="1:15">
      <c r="C12" s="23" t="s">
        <v>13</v>
      </c>
      <c r="D12" s="17"/>
      <c r="E12" s="24">
        <v>0</v>
      </c>
      <c r="G12" s="27">
        <v>31170</v>
      </c>
      <c r="H12" s="27"/>
      <c r="I12" s="27"/>
      <c r="N12" s="4" t="s">
        <v>13</v>
      </c>
      <c r="O12" s="49">
        <v>0</v>
      </c>
    </row>
    <row r="13" spans="1:15">
      <c r="C13" s="23" t="s">
        <v>14</v>
      </c>
      <c r="D13" s="17"/>
      <c r="E13" s="24">
        <v>7708745</v>
      </c>
      <c r="G13" s="27">
        <v>4341503</v>
      </c>
      <c r="H13" s="27"/>
      <c r="I13" s="27"/>
      <c r="J13" s="4" t="s">
        <v>11</v>
      </c>
      <c r="N13" s="4" t="s">
        <v>14</v>
      </c>
      <c r="O13" s="49">
        <v>7708745</v>
      </c>
    </row>
    <row r="14" spans="1:15" hidden="1">
      <c r="C14" s="23" t="s">
        <v>15</v>
      </c>
      <c r="D14" s="17"/>
      <c r="E14" s="76">
        <v>0</v>
      </c>
      <c r="G14" s="27">
        <v>0</v>
      </c>
      <c r="H14" s="27"/>
      <c r="I14" s="27"/>
      <c r="N14" s="4" t="s">
        <v>15</v>
      </c>
      <c r="O14" s="49">
        <v>0</v>
      </c>
    </row>
    <row r="15" spans="1:15" hidden="1">
      <c r="C15" s="23" t="s">
        <v>16</v>
      </c>
      <c r="D15" s="17"/>
      <c r="G15" s="27">
        <v>0</v>
      </c>
      <c r="H15" s="27"/>
      <c r="I15" s="27"/>
      <c r="N15" s="4" t="s">
        <v>16</v>
      </c>
      <c r="O15" s="49">
        <v>0</v>
      </c>
    </row>
    <row r="16" spans="1:15">
      <c r="C16" s="23" t="s">
        <v>17</v>
      </c>
      <c r="D16" s="17"/>
      <c r="E16" s="24">
        <v>204015</v>
      </c>
      <c r="G16" s="27">
        <v>322080</v>
      </c>
      <c r="H16" s="27"/>
      <c r="I16" s="27"/>
      <c r="N16" s="4" t="s">
        <v>17</v>
      </c>
      <c r="O16" s="49">
        <v>204015</v>
      </c>
    </row>
    <row r="17" spans="1:15" hidden="1">
      <c r="C17" s="23" t="s">
        <v>18</v>
      </c>
      <c r="D17" s="17"/>
      <c r="E17" s="24"/>
      <c r="G17" s="27">
        <v>0</v>
      </c>
      <c r="H17" s="27"/>
      <c r="I17" s="27"/>
      <c r="N17" s="4" t="s">
        <v>18</v>
      </c>
      <c r="O17" s="49">
        <v>0</v>
      </c>
    </row>
    <row r="18" spans="1:15" hidden="1">
      <c r="C18" s="23" t="s">
        <v>19</v>
      </c>
      <c r="D18" s="17"/>
      <c r="E18" s="24"/>
      <c r="G18" s="27">
        <v>0</v>
      </c>
      <c r="H18" s="27"/>
      <c r="I18" s="27"/>
      <c r="N18" s="4" t="s">
        <v>19</v>
      </c>
      <c r="O18" s="49">
        <v>0</v>
      </c>
    </row>
    <row r="19" spans="1:15" hidden="1">
      <c r="C19" s="23" t="s">
        <v>20</v>
      </c>
      <c r="D19" s="17"/>
      <c r="E19" s="24"/>
      <c r="G19" s="27">
        <v>0</v>
      </c>
      <c r="H19" s="27"/>
      <c r="I19" s="27"/>
      <c r="N19" s="4" t="s">
        <v>20</v>
      </c>
      <c r="O19" s="49">
        <v>0</v>
      </c>
    </row>
    <row r="20" spans="1:15" hidden="1">
      <c r="C20" s="23" t="s">
        <v>21</v>
      </c>
      <c r="D20" s="17"/>
      <c r="E20" s="24">
        <v>0</v>
      </c>
      <c r="G20" s="27">
        <v>0</v>
      </c>
      <c r="H20" s="27"/>
      <c r="I20" s="27"/>
      <c r="J20" s="4" t="s">
        <v>22</v>
      </c>
      <c r="N20" s="4" t="s">
        <v>21</v>
      </c>
      <c r="O20" s="49">
        <v>0</v>
      </c>
    </row>
    <row r="21" spans="1:15">
      <c r="C21" s="23" t="s">
        <v>23</v>
      </c>
      <c r="D21" s="17"/>
      <c r="E21" s="24">
        <v>1444513</v>
      </c>
      <c r="G21" s="27">
        <v>1893633</v>
      </c>
      <c r="H21" s="27"/>
      <c r="I21" s="27"/>
      <c r="N21" s="4" t="s">
        <v>24</v>
      </c>
      <c r="O21" s="49">
        <v>95561</v>
      </c>
    </row>
    <row r="22" spans="1:15">
      <c r="C22" s="23" t="s">
        <v>25</v>
      </c>
      <c r="D22" s="17"/>
      <c r="E22" s="24">
        <v>313675</v>
      </c>
      <c r="G22" s="27">
        <v>2897687</v>
      </c>
      <c r="H22" s="27"/>
      <c r="I22" s="27"/>
      <c r="J22" s="4" t="s">
        <v>11</v>
      </c>
      <c r="K22" s="49"/>
      <c r="N22" s="4" t="s">
        <v>26</v>
      </c>
      <c r="O22" s="49">
        <v>0</v>
      </c>
    </row>
    <row r="23" spans="1:15">
      <c r="C23" s="23" t="s">
        <v>24</v>
      </c>
      <c r="D23" s="17"/>
      <c r="E23" s="24">
        <v>95561</v>
      </c>
      <c r="G23" s="27">
        <v>7889</v>
      </c>
      <c r="H23" s="27"/>
      <c r="I23" s="27"/>
    </row>
    <row r="24" spans="1:15">
      <c r="C24" s="23" t="s">
        <v>27</v>
      </c>
      <c r="D24" s="17"/>
      <c r="E24" s="24">
        <v>12057</v>
      </c>
      <c r="G24" s="27">
        <v>0</v>
      </c>
      <c r="H24" s="27"/>
      <c r="I24" s="27"/>
    </row>
    <row r="25" spans="1:15" hidden="1">
      <c r="C25" s="23" t="s">
        <v>26</v>
      </c>
      <c r="D25" s="17"/>
      <c r="E25" s="24">
        <v>0</v>
      </c>
      <c r="G25" s="27">
        <v>0</v>
      </c>
      <c r="H25" s="27"/>
      <c r="I25" s="27"/>
    </row>
    <row r="26" spans="1:15">
      <c r="A26" s="4">
        <v>3</v>
      </c>
      <c r="C26" s="4" t="s">
        <v>28</v>
      </c>
      <c r="D26" s="139">
        <v>8</v>
      </c>
      <c r="E26" s="24">
        <v>975464.11</v>
      </c>
      <c r="G26" s="27">
        <v>1049473</v>
      </c>
      <c r="H26" s="27"/>
      <c r="I26" s="27"/>
      <c r="J26" s="4" t="s">
        <v>22</v>
      </c>
      <c r="K26" s="49"/>
    </row>
    <row r="27" spans="1:15" ht="14.25" customHeight="1">
      <c r="E27" s="47">
        <v>25337271.109999999</v>
      </c>
      <c r="G27" s="47">
        <v>18031775</v>
      </c>
      <c r="H27" s="48">
        <v>-25337271</v>
      </c>
      <c r="I27" s="48"/>
      <c r="J27" s="52" t="e">
        <v>#REF!</v>
      </c>
      <c r="K27" s="15"/>
    </row>
    <row r="28" spans="1:15" ht="8.25" customHeight="1">
      <c r="E28" s="15"/>
    </row>
    <row r="29" spans="1:15" ht="15.75" customHeight="1">
      <c r="C29" s="22" t="s">
        <v>29</v>
      </c>
      <c r="D29" s="22"/>
      <c r="E29" s="15"/>
      <c r="K29" s="52"/>
    </row>
    <row r="30" spans="1:15" ht="15.75" customHeight="1">
      <c r="A30" s="4">
        <v>4</v>
      </c>
      <c r="C30" s="23" t="s">
        <v>30</v>
      </c>
      <c r="D30" s="9">
        <v>9</v>
      </c>
      <c r="E30" s="24">
        <v>8098342</v>
      </c>
      <c r="G30" s="27">
        <v>6194110</v>
      </c>
      <c r="H30" s="27"/>
      <c r="I30" s="27">
        <v>1006184.11</v>
      </c>
    </row>
    <row r="31" spans="1:15" ht="15.75" customHeight="1">
      <c r="A31" s="4">
        <v>4</v>
      </c>
      <c r="C31" s="23" t="s">
        <v>31</v>
      </c>
      <c r="D31" s="9"/>
      <c r="E31" s="24">
        <v>5882171</v>
      </c>
      <c r="G31" s="27">
        <v>4940376</v>
      </c>
      <c r="H31" s="27"/>
      <c r="I31" s="27">
        <v>3368382.9999999995</v>
      </c>
      <c r="K31" s="15"/>
    </row>
    <row r="32" spans="1:15">
      <c r="A32" s="4">
        <v>5</v>
      </c>
      <c r="C32" s="23" t="s">
        <v>32</v>
      </c>
      <c r="D32" s="9"/>
      <c r="E32" s="24">
        <v>2171</v>
      </c>
      <c r="G32" s="27">
        <v>2226</v>
      </c>
      <c r="H32" s="27"/>
      <c r="I32" s="27"/>
    </row>
    <row r="33" spans="3:12" ht="15.75" customHeight="1">
      <c r="C33" s="23" t="s">
        <v>33</v>
      </c>
      <c r="D33" s="9"/>
      <c r="E33" s="24">
        <v>927803</v>
      </c>
      <c r="G33" s="27">
        <v>437081</v>
      </c>
      <c r="H33" s="27"/>
      <c r="I33" s="27"/>
    </row>
    <row r="34" spans="3:12" ht="15.75" customHeight="1">
      <c r="C34" s="23" t="s">
        <v>34</v>
      </c>
      <c r="D34" s="9"/>
      <c r="E34" s="24">
        <v>1410336</v>
      </c>
      <c r="G34" s="27">
        <v>1265773</v>
      </c>
      <c r="H34" s="27"/>
      <c r="I34" s="27"/>
    </row>
    <row r="35" spans="3:12" ht="15.75" customHeight="1">
      <c r="C35" s="23" t="s">
        <v>35</v>
      </c>
      <c r="D35" s="9"/>
      <c r="E35" s="24">
        <v>1933420</v>
      </c>
      <c r="G35" s="27">
        <v>1899523</v>
      </c>
      <c r="H35" s="27"/>
      <c r="I35" s="27"/>
    </row>
    <row r="36" spans="3:12" ht="15.75" customHeight="1">
      <c r="C36" s="23" t="s">
        <v>36</v>
      </c>
      <c r="D36" s="9"/>
      <c r="E36" s="24">
        <v>569950</v>
      </c>
      <c r="G36" s="27">
        <v>29750</v>
      </c>
      <c r="H36" s="27"/>
      <c r="I36" s="27"/>
    </row>
    <row r="37" spans="3:12" ht="15.75" customHeight="1">
      <c r="C37" s="23" t="s">
        <v>37</v>
      </c>
      <c r="D37" s="9"/>
      <c r="E37" s="24">
        <v>601595</v>
      </c>
      <c r="G37" s="27">
        <v>366459</v>
      </c>
      <c r="H37" s="27">
        <v>591857</v>
      </c>
      <c r="I37" s="27">
        <v>9738</v>
      </c>
    </row>
    <row r="38" spans="3:12" ht="15.75" customHeight="1">
      <c r="C38" s="23" t="s">
        <v>38</v>
      </c>
      <c r="D38" s="9"/>
      <c r="E38" s="24">
        <v>163909</v>
      </c>
      <c r="G38" s="27">
        <v>190923</v>
      </c>
      <c r="H38" s="27"/>
      <c r="I38" s="27"/>
    </row>
    <row r="39" spans="3:12" ht="15.75" customHeight="1">
      <c r="C39" s="23" t="s">
        <v>39</v>
      </c>
      <c r="D39" s="9"/>
      <c r="E39" s="24">
        <v>124329</v>
      </c>
      <c r="G39" s="27">
        <v>391639</v>
      </c>
      <c r="H39" s="27"/>
      <c r="I39" s="27"/>
    </row>
    <row r="40" spans="3:12" ht="15.75" customHeight="1">
      <c r="C40" s="23" t="s">
        <v>40</v>
      </c>
      <c r="D40" s="9">
        <v>11</v>
      </c>
      <c r="E40" s="24">
        <v>977736</v>
      </c>
      <c r="G40" s="27">
        <v>739240</v>
      </c>
      <c r="H40" s="27">
        <v>977736</v>
      </c>
      <c r="I40" s="27">
        <v>0</v>
      </c>
      <c r="J40" s="4" t="s">
        <v>11</v>
      </c>
    </row>
    <row r="41" spans="3:12" ht="15.75" customHeight="1">
      <c r="C41" s="23" t="s">
        <v>41</v>
      </c>
      <c r="D41" s="9">
        <v>12</v>
      </c>
      <c r="E41" s="24">
        <v>87833</v>
      </c>
      <c r="G41" s="27">
        <v>70279</v>
      </c>
      <c r="H41" s="27"/>
      <c r="I41" s="27"/>
      <c r="J41" s="4" t="s">
        <v>11</v>
      </c>
    </row>
    <row r="42" spans="3:12" ht="16.5" customHeight="1">
      <c r="C42" s="23" t="s">
        <v>42</v>
      </c>
      <c r="D42" s="9"/>
      <c r="E42" s="24">
        <v>63465</v>
      </c>
      <c r="G42" s="27">
        <v>14411</v>
      </c>
      <c r="H42" s="27"/>
      <c r="I42" s="27"/>
    </row>
    <row r="43" spans="3:12" ht="16.5" customHeight="1">
      <c r="C43" s="23" t="s">
        <v>43</v>
      </c>
      <c r="D43" s="9"/>
      <c r="E43" s="24">
        <v>119644</v>
      </c>
      <c r="G43" s="27">
        <v>211916</v>
      </c>
      <c r="H43" s="27"/>
      <c r="I43" s="27"/>
    </row>
    <row r="44" spans="3:12" ht="15.75" customHeight="1">
      <c r="C44" s="298"/>
      <c r="D44" s="22"/>
      <c r="E44" s="28">
        <v>20962704</v>
      </c>
      <c r="G44" s="47">
        <v>16753706</v>
      </c>
      <c r="H44" s="48">
        <v>-20962704</v>
      </c>
      <c r="J44" s="299">
        <v>41925408</v>
      </c>
      <c r="K44" s="15"/>
    </row>
    <row r="45" spans="3:12" ht="11.25" customHeight="1">
      <c r="C45" s="23"/>
      <c r="D45" s="23"/>
      <c r="E45" s="27"/>
    </row>
    <row r="46" spans="3:12" ht="17.25" customHeight="1">
      <c r="C46" s="22" t="s">
        <v>44</v>
      </c>
      <c r="D46" s="23"/>
      <c r="E46" s="353">
        <v>4374567.1099999994</v>
      </c>
      <c r="G46" s="397">
        <v>1278069</v>
      </c>
      <c r="H46" s="15">
        <v>3010878</v>
      </c>
      <c r="I46" s="48">
        <v>1363689.1099999994</v>
      </c>
      <c r="J46" s="299">
        <v>1363689.1099999994</v>
      </c>
      <c r="K46" s="15"/>
      <c r="L46" s="15"/>
    </row>
    <row r="47" spans="3:12" ht="11.25" customHeight="1">
      <c r="C47" s="23"/>
      <c r="D47" s="23"/>
      <c r="E47" s="27"/>
      <c r="K47" s="15"/>
    </row>
    <row r="48" spans="3:12" ht="17.25" customHeight="1">
      <c r="C48" s="4" t="s">
        <v>45</v>
      </c>
      <c r="D48" s="139">
        <v>10</v>
      </c>
      <c r="E48" s="27">
        <v>0</v>
      </c>
      <c r="F48" s="73"/>
      <c r="G48" s="73">
        <v>0</v>
      </c>
      <c r="H48" s="27"/>
      <c r="I48" s="73"/>
      <c r="K48" s="52"/>
    </row>
    <row r="49" spans="3:12" ht="11.25" customHeight="1">
      <c r="C49" s="23"/>
      <c r="D49" s="23"/>
      <c r="E49" s="27"/>
    </row>
    <row r="50" spans="3:12" ht="17.25" customHeight="1" thickBot="1">
      <c r="C50" s="22" t="s">
        <v>46</v>
      </c>
      <c r="D50" s="22"/>
      <c r="E50" s="210">
        <v>4374567.1099999994</v>
      </c>
      <c r="G50" s="166">
        <v>1278069</v>
      </c>
      <c r="H50" s="48">
        <v>3011041.57</v>
      </c>
      <c r="I50" s="49">
        <v>2995927</v>
      </c>
      <c r="J50" s="49">
        <v>1378640.1099999994</v>
      </c>
      <c r="L50" s="15"/>
    </row>
    <row r="51" spans="3:12" ht="15.75" thickTop="1">
      <c r="C51" s="22"/>
      <c r="D51" s="22"/>
      <c r="E51" s="48"/>
      <c r="G51" s="48"/>
      <c r="H51" s="48">
        <v>1363525.5399999996</v>
      </c>
      <c r="I51" s="48"/>
      <c r="K51" s="15" t="e">
        <v>#REF!</v>
      </c>
    </row>
    <row r="52" spans="3:12" ht="42.75" customHeight="1">
      <c r="C52" s="417" t="s">
        <v>47</v>
      </c>
      <c r="D52" s="417"/>
      <c r="E52" s="417"/>
      <c r="F52" s="418"/>
      <c r="G52" s="418"/>
      <c r="H52" s="296"/>
      <c r="I52" s="296"/>
    </row>
    <row r="53" spans="3:12" hidden="1">
      <c r="C53" s="417"/>
      <c r="D53" s="417"/>
      <c r="E53" s="417"/>
      <c r="F53" s="418"/>
      <c r="G53" s="418"/>
      <c r="H53" s="296"/>
      <c r="I53" s="296"/>
    </row>
  </sheetData>
  <mergeCells count="5">
    <mergeCell ref="C52:G53"/>
    <mergeCell ref="C10:C11"/>
    <mergeCell ref="D10:D11"/>
    <mergeCell ref="E10:E11"/>
    <mergeCell ref="G10:G11"/>
  </mergeCells>
  <phoneticPr fontId="0" type="noConversion"/>
  <pageMargins left="1" right="0.75" top="1" bottom="0.5" header="0.25" footer="0.25"/>
  <pageSetup paperSize="9" orientation="portrait" r:id="rId1"/>
  <headerFooter alignWithMargins="0">
    <oddFooter>&amp;C&amp;"Times New Roman,Regular"&amp;11 2</oddFooter>
  </headerFooter>
  <rowBreaks count="1" manualBreakCount="1">
    <brk id="52" min="2" max="6"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3:K13"/>
  <sheetViews>
    <sheetView topLeftCell="A7" workbookViewId="0">
      <selection activeCell="K9" sqref="K9"/>
    </sheetView>
  </sheetViews>
  <sheetFormatPr defaultRowHeight="12.75"/>
  <cols>
    <col min="1" max="1" width="11.85546875" customWidth="1"/>
    <col min="2" max="2" width="0.7109375" customWidth="1"/>
    <col min="3" max="3" width="11.85546875" customWidth="1"/>
    <col min="4" max="4" width="0.5703125" customWidth="1"/>
    <col min="5" max="5" width="11.85546875" customWidth="1"/>
    <col min="6" max="6" width="0.5703125" customWidth="1"/>
    <col min="7" max="7" width="12" customWidth="1"/>
    <col min="8" max="8" width="0.5703125" customWidth="1"/>
    <col min="9" max="9" width="10.28515625" bestFit="1" customWidth="1"/>
    <col min="10" max="10" width="0.5703125" customWidth="1"/>
    <col min="11" max="11" width="11.28515625" customWidth="1"/>
  </cols>
  <sheetData>
    <row r="3" spans="1:11" s="154" customFormat="1" ht="25.5">
      <c r="A3" s="153" t="s">
        <v>890</v>
      </c>
      <c r="B3" s="153"/>
      <c r="C3" s="153" t="s">
        <v>961</v>
      </c>
      <c r="D3" s="153"/>
      <c r="E3" s="153" t="s">
        <v>962</v>
      </c>
      <c r="F3" s="153"/>
      <c r="G3" s="153" t="s">
        <v>963</v>
      </c>
      <c r="H3" s="153"/>
      <c r="I3" s="153" t="s">
        <v>964</v>
      </c>
      <c r="J3" s="153"/>
      <c r="K3" s="153" t="s">
        <v>965</v>
      </c>
    </row>
    <row r="5" spans="1:11">
      <c r="A5" s="149">
        <v>40760</v>
      </c>
      <c r="B5" s="149"/>
      <c r="C5" t="s">
        <v>937</v>
      </c>
      <c r="E5" s="150">
        <v>23055</v>
      </c>
      <c r="G5" s="155">
        <f>E5*12.85</f>
        <v>296256.75</v>
      </c>
      <c r="I5" s="151">
        <f>E5*15</f>
        <v>345825</v>
      </c>
      <c r="K5" s="152">
        <f>I5-G5</f>
        <v>49568.25</v>
      </c>
    </row>
    <row r="6" spans="1:11">
      <c r="A6" s="149">
        <v>40696</v>
      </c>
      <c r="B6" s="149"/>
      <c r="C6" t="s">
        <v>926</v>
      </c>
      <c r="E6" s="150">
        <v>19695</v>
      </c>
      <c r="G6" s="155">
        <f>E6*12.85</f>
        <v>253080.75</v>
      </c>
      <c r="I6" s="151">
        <f>E6*15</f>
        <v>295425</v>
      </c>
      <c r="K6" s="152">
        <f>I6-G6</f>
        <v>42344.25</v>
      </c>
    </row>
    <row r="7" spans="1:11">
      <c r="A7" s="149">
        <v>40679</v>
      </c>
      <c r="B7" s="149"/>
      <c r="C7" t="s">
        <v>926</v>
      </c>
      <c r="E7" s="150">
        <v>3779.61</v>
      </c>
      <c r="G7" s="155">
        <f>E7*12.85</f>
        <v>48567.988499999999</v>
      </c>
      <c r="I7" s="151">
        <f>E7*15</f>
        <v>56694.15</v>
      </c>
      <c r="K7" s="152">
        <f>I7-G7</f>
        <v>8126.161500000002</v>
      </c>
    </row>
    <row r="8" spans="1:11">
      <c r="A8" s="149">
        <v>40696</v>
      </c>
      <c r="B8" s="149"/>
      <c r="C8" t="s">
        <v>943</v>
      </c>
      <c r="E8" s="150">
        <v>235077.75</v>
      </c>
      <c r="G8" s="155">
        <f>E8*12.85</f>
        <v>3020749.0874999999</v>
      </c>
      <c r="I8" s="151">
        <f>E8*15</f>
        <v>3526166.25</v>
      </c>
      <c r="K8" s="152">
        <f>I8-G8</f>
        <v>505417.16250000009</v>
      </c>
    </row>
    <row r="9" spans="1:11">
      <c r="A9" s="149">
        <v>40738</v>
      </c>
      <c r="B9" s="149"/>
      <c r="C9" t="s">
        <v>966</v>
      </c>
      <c r="E9" s="150">
        <v>10837</v>
      </c>
      <c r="G9" s="155">
        <f>E9*12.85</f>
        <v>139255.44999999998</v>
      </c>
      <c r="I9" s="151">
        <f>E9*15</f>
        <v>162555</v>
      </c>
      <c r="K9" s="152">
        <f>I9-G9</f>
        <v>23299.550000000017</v>
      </c>
    </row>
    <row r="10" spans="1:11">
      <c r="E10" s="150"/>
      <c r="G10" s="155"/>
    </row>
    <row r="11" spans="1:11" ht="13.5" thickBot="1">
      <c r="E11" s="156">
        <f>SUM(E5:E9)</f>
        <v>292444.36</v>
      </c>
      <c r="F11" s="157"/>
      <c r="G11" s="158">
        <f>SUM(G5:G9)</f>
        <v>3757910.0260000001</v>
      </c>
      <c r="H11" s="157"/>
      <c r="I11" s="156">
        <f>SUM(I5:I9)</f>
        <v>4386665.4000000004</v>
      </c>
      <c r="J11" s="157"/>
      <c r="K11" s="156">
        <f>SUM(K5:K9)</f>
        <v>628755.37400000019</v>
      </c>
    </row>
    <row r="12" spans="1:11" ht="13.5" thickTop="1">
      <c r="G12" s="155"/>
    </row>
    <row r="13" spans="1:11">
      <c r="G13" s="155"/>
    </row>
  </sheetData>
  <pageMargins left="0.7" right="0.7" top="0.75" bottom="0.75" header="0.3" footer="0.3"/>
  <pageSetup paperSize="9" orientation="portrait"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V53"/>
  <sheetViews>
    <sheetView view="pageBreakPreview" zoomScaleSheetLayoutView="100" workbookViewId="0">
      <selection activeCell="L29" sqref="L29"/>
    </sheetView>
  </sheetViews>
  <sheetFormatPr defaultRowHeight="15"/>
  <cols>
    <col min="1" max="1" width="3" style="214" bestFit="1" customWidth="1"/>
    <col min="2" max="2" width="39.7109375" style="214" customWidth="1"/>
    <col min="3" max="3" width="0.7109375" style="214" customWidth="1"/>
    <col min="4" max="4" width="8.5703125" style="214" customWidth="1"/>
    <col min="5" max="5" width="0.7109375" style="214" customWidth="1"/>
    <col min="6" max="6" width="16.5703125" style="214" bestFit="1" customWidth="1"/>
    <col min="7" max="7" width="0.7109375" style="214" customWidth="1"/>
    <col min="8" max="8" width="9.7109375" style="214" bestFit="1" customWidth="1"/>
    <col min="9" max="9" width="0.7109375" style="214" customWidth="1"/>
    <col min="10" max="10" width="16" style="214" customWidth="1"/>
    <col min="11" max="11" width="0.7109375" style="214" customWidth="1"/>
    <col min="12" max="12" width="11.42578125" style="214" bestFit="1" customWidth="1"/>
    <col min="13" max="13" width="12.140625" style="214" bestFit="1" customWidth="1"/>
    <col min="14" max="14" width="0.7109375" style="214" customWidth="1"/>
    <col min="15" max="15" width="14.28515625" style="214" customWidth="1"/>
    <col min="16" max="16" width="0.7109375" style="214" customWidth="1"/>
    <col min="17" max="17" width="7" style="214" bestFit="1" customWidth="1"/>
    <col min="18" max="18" width="11.42578125" style="214" bestFit="1" customWidth="1"/>
    <col min="19" max="19" width="13.5703125" style="214" customWidth="1"/>
    <col min="20" max="20" width="13.28515625" style="214" customWidth="1"/>
    <col min="21" max="21" width="0.7109375" style="214" customWidth="1"/>
    <col min="22" max="22" width="14" style="214" customWidth="1"/>
    <col min="23" max="16384" width="9.140625" style="214"/>
  </cols>
  <sheetData>
    <row r="1" spans="1:22">
      <c r="H1" s="215"/>
    </row>
    <row r="2" spans="1:22" ht="15.75" thickBot="1">
      <c r="B2" s="216"/>
      <c r="C2" s="217"/>
      <c r="D2" s="217"/>
      <c r="E2" s="217"/>
      <c r="F2" s="217"/>
      <c r="G2" s="217"/>
      <c r="H2" s="218"/>
      <c r="I2" s="217"/>
      <c r="J2" s="219"/>
      <c r="K2" s="218"/>
      <c r="L2" s="218"/>
      <c r="M2" s="217"/>
      <c r="N2" s="219"/>
      <c r="O2" s="217"/>
      <c r="P2" s="219"/>
      <c r="Q2" s="219"/>
      <c r="R2" s="219"/>
      <c r="S2" s="217"/>
      <c r="T2" s="217"/>
      <c r="U2" s="217"/>
      <c r="V2" s="219" t="s">
        <v>967</v>
      </c>
    </row>
    <row r="3" spans="1:22">
      <c r="B3" s="220" t="s">
        <v>887</v>
      </c>
      <c r="H3" s="215"/>
      <c r="J3" s="221"/>
      <c r="K3" s="215"/>
      <c r="L3" s="215"/>
      <c r="N3" s="221"/>
      <c r="P3" s="221"/>
      <c r="Q3" s="221"/>
      <c r="R3" s="221"/>
      <c r="V3" s="221" t="s">
        <v>888</v>
      </c>
    </row>
    <row r="4" spans="1:22" ht="15.75" thickBot="1">
      <c r="B4" s="217"/>
      <c r="C4" s="217"/>
      <c r="D4" s="217"/>
      <c r="E4" s="217"/>
      <c r="F4" s="217"/>
      <c r="G4" s="217"/>
      <c r="H4" s="218"/>
      <c r="I4" s="217"/>
      <c r="J4" s="222"/>
      <c r="K4" s="218"/>
      <c r="L4" s="218"/>
      <c r="M4" s="217"/>
      <c r="N4" s="222"/>
      <c r="O4" s="217"/>
      <c r="P4" s="222"/>
      <c r="Q4" s="222"/>
      <c r="R4" s="222"/>
      <c r="S4" s="217"/>
      <c r="T4" s="217"/>
      <c r="U4" s="217"/>
      <c r="V4" s="222">
        <f>[2]sub!$I$4</f>
        <v>41274</v>
      </c>
    </row>
    <row r="5" spans="1:22">
      <c r="B5" s="220" t="s">
        <v>889</v>
      </c>
      <c r="F5" s="220"/>
      <c r="H5" s="215"/>
      <c r="J5" s="223" t="s">
        <v>890</v>
      </c>
      <c r="K5" s="215"/>
      <c r="L5" s="215"/>
      <c r="N5" s="221"/>
      <c r="O5" s="220" t="s">
        <v>968</v>
      </c>
      <c r="P5" s="221"/>
      <c r="Q5" s="221"/>
      <c r="R5" s="221"/>
      <c r="V5" s="221" t="s">
        <v>892</v>
      </c>
    </row>
    <row r="6" spans="1:22" ht="15.75" thickBot="1">
      <c r="B6" s="217"/>
      <c r="C6" s="217"/>
      <c r="D6" s="217"/>
      <c r="E6" s="217"/>
      <c r="F6" s="217"/>
      <c r="G6" s="217"/>
      <c r="H6" s="218"/>
      <c r="I6" s="217"/>
      <c r="J6" s="224">
        <f>'[2]Board Re'!F6</f>
        <v>41318</v>
      </c>
      <c r="K6" s="218"/>
      <c r="L6" s="218"/>
      <c r="M6" s="217"/>
      <c r="N6" s="217"/>
      <c r="O6" s="217"/>
      <c r="P6" s="217"/>
      <c r="Q6" s="217"/>
      <c r="R6" s="217"/>
      <c r="S6" s="217"/>
      <c r="T6" s="217"/>
      <c r="U6" s="217"/>
      <c r="V6" s="217"/>
    </row>
    <row r="7" spans="1:22" ht="15.75" thickBot="1"/>
    <row r="8" spans="1:22" s="225" customFormat="1" ht="15" customHeight="1" thickBot="1">
      <c r="B8" s="473" t="s">
        <v>969</v>
      </c>
      <c r="D8" s="476" t="s">
        <v>970</v>
      </c>
      <c r="F8" s="473" t="s">
        <v>971</v>
      </c>
      <c r="H8" s="226" t="s">
        <v>972</v>
      </c>
      <c r="J8" s="476" t="s">
        <v>973</v>
      </c>
      <c r="L8" s="470" t="s">
        <v>974</v>
      </c>
      <c r="M8" s="472"/>
      <c r="O8" s="476" t="s">
        <v>975</v>
      </c>
      <c r="Q8" s="470" t="s">
        <v>976</v>
      </c>
      <c r="R8" s="471"/>
      <c r="S8" s="471"/>
      <c r="T8" s="472"/>
      <c r="V8" s="473" t="s">
        <v>899</v>
      </c>
    </row>
    <row r="9" spans="1:22" s="225" customFormat="1" ht="29.25" customHeight="1" thickBot="1">
      <c r="B9" s="474"/>
      <c r="D9" s="477"/>
      <c r="F9" s="474"/>
      <c r="H9" s="227"/>
      <c r="J9" s="477"/>
      <c r="L9" s="228" t="s">
        <v>977</v>
      </c>
      <c r="M9" s="228" t="s">
        <v>978</v>
      </c>
      <c r="O9" s="477"/>
      <c r="Q9" s="227" t="s">
        <v>979</v>
      </c>
      <c r="R9" s="227" t="s">
        <v>980</v>
      </c>
      <c r="S9" s="227" t="s">
        <v>981</v>
      </c>
      <c r="T9" s="229" t="s">
        <v>965</v>
      </c>
      <c r="V9" s="474"/>
    </row>
    <row r="11" spans="1:22">
      <c r="A11" s="214">
        <v>1</v>
      </c>
      <c r="B11" s="230" t="s">
        <v>319</v>
      </c>
      <c r="C11" s="230"/>
      <c r="D11" s="230" t="s">
        <v>982</v>
      </c>
      <c r="E11" s="230"/>
      <c r="F11" s="230" t="s">
        <v>983</v>
      </c>
      <c r="H11" s="214" t="s">
        <v>984</v>
      </c>
      <c r="J11" s="231">
        <v>47542.31</v>
      </c>
      <c r="K11" s="231"/>
      <c r="L11" s="231">
        <v>202543.53</v>
      </c>
      <c r="M11" s="231">
        <v>-163541.09</v>
      </c>
      <c r="N11" s="231"/>
      <c r="O11" s="231">
        <f>J11+L11+M11</f>
        <v>86544.75</v>
      </c>
      <c r="Q11" s="232"/>
    </row>
    <row r="12" spans="1:22">
      <c r="B12" s="230"/>
      <c r="C12" s="230"/>
      <c r="D12" s="230"/>
      <c r="E12" s="230"/>
      <c r="F12" s="230"/>
      <c r="J12" s="231"/>
      <c r="K12" s="231"/>
      <c r="L12" s="231"/>
      <c r="M12" s="231"/>
      <c r="N12" s="231"/>
      <c r="O12" s="231"/>
      <c r="Q12" s="232"/>
    </row>
    <row r="13" spans="1:22">
      <c r="A13" s="214">
        <v>2</v>
      </c>
      <c r="B13" s="230" t="s">
        <v>320</v>
      </c>
      <c r="C13" s="230"/>
      <c r="D13" s="230" t="s">
        <v>982</v>
      </c>
      <c r="E13" s="230"/>
      <c r="F13" s="230" t="s">
        <v>985</v>
      </c>
      <c r="H13" s="214" t="s">
        <v>984</v>
      </c>
      <c r="J13" s="231">
        <v>189.09</v>
      </c>
      <c r="K13" s="231"/>
      <c r="L13" s="231">
        <v>0</v>
      </c>
      <c r="M13" s="231">
        <v>0</v>
      </c>
      <c r="N13" s="231"/>
      <c r="O13" s="231">
        <f>J13+L13+M13</f>
        <v>189.09</v>
      </c>
      <c r="Q13" s="232"/>
      <c r="V13" s="233"/>
    </row>
    <row r="14" spans="1:22">
      <c r="B14" s="230"/>
      <c r="C14" s="230"/>
      <c r="D14" s="230"/>
      <c r="E14" s="230"/>
      <c r="F14" s="230"/>
      <c r="J14" s="231"/>
      <c r="K14" s="231"/>
      <c r="L14" s="231"/>
      <c r="M14" s="231"/>
      <c r="N14" s="231"/>
      <c r="O14" s="231"/>
      <c r="Q14" s="232"/>
      <c r="V14" s="233"/>
    </row>
    <row r="15" spans="1:22">
      <c r="A15" s="214">
        <v>3</v>
      </c>
      <c r="B15" s="234" t="s">
        <v>321</v>
      </c>
      <c r="C15" s="234"/>
      <c r="D15" s="234" t="s">
        <v>982</v>
      </c>
      <c r="E15" s="234"/>
      <c r="F15" s="234" t="s">
        <v>986</v>
      </c>
      <c r="H15" s="214" t="s">
        <v>984</v>
      </c>
      <c r="J15" s="235">
        <v>2064.08</v>
      </c>
      <c r="K15" s="235"/>
      <c r="L15" s="236"/>
      <c r="M15" s="236"/>
      <c r="N15" s="236"/>
      <c r="O15" s="235">
        <f>J15+L15+M15</f>
        <v>2064.08</v>
      </c>
      <c r="Q15" s="232"/>
      <c r="S15" s="233"/>
      <c r="T15" s="233"/>
    </row>
    <row r="16" spans="1:22">
      <c r="B16" s="234"/>
      <c r="C16" s="234"/>
      <c r="D16" s="234"/>
      <c r="E16" s="234"/>
      <c r="F16" s="234"/>
      <c r="J16" s="235"/>
      <c r="K16" s="235"/>
      <c r="L16" s="236"/>
      <c r="M16" s="236"/>
      <c r="N16" s="236"/>
      <c r="O16" s="235"/>
      <c r="Q16" s="232"/>
      <c r="S16" s="233"/>
      <c r="T16" s="233"/>
    </row>
    <row r="17" spans="1:18">
      <c r="A17" s="214">
        <v>4</v>
      </c>
      <c r="B17" s="230" t="s">
        <v>322</v>
      </c>
      <c r="C17" s="230"/>
      <c r="D17" s="230" t="s">
        <v>982</v>
      </c>
      <c r="E17" s="230"/>
      <c r="F17" s="230" t="s">
        <v>987</v>
      </c>
      <c r="H17" s="214" t="s">
        <v>984</v>
      </c>
      <c r="J17" s="231">
        <v>17149</v>
      </c>
      <c r="K17" s="231"/>
      <c r="L17" s="231">
        <v>0</v>
      </c>
      <c r="M17" s="231">
        <v>0</v>
      </c>
      <c r="N17" s="231"/>
      <c r="O17" s="231">
        <f>J17+L17+M17</f>
        <v>17149</v>
      </c>
      <c r="Q17" s="232"/>
    </row>
    <row r="18" spans="1:18">
      <c r="B18" s="230"/>
      <c r="C18" s="230"/>
      <c r="D18" s="230"/>
      <c r="E18" s="230"/>
      <c r="F18" s="230"/>
      <c r="J18" s="231"/>
      <c r="K18" s="231"/>
      <c r="L18" s="231"/>
      <c r="M18" s="231"/>
      <c r="N18" s="231"/>
      <c r="O18" s="231"/>
      <c r="Q18" s="232"/>
    </row>
    <row r="19" spans="1:18">
      <c r="A19" s="214">
        <v>5</v>
      </c>
      <c r="B19" s="230" t="s">
        <v>323</v>
      </c>
      <c r="C19" s="230"/>
      <c r="D19" s="230" t="s">
        <v>982</v>
      </c>
      <c r="E19" s="230"/>
      <c r="F19" s="230" t="s">
        <v>988</v>
      </c>
      <c r="H19" s="214" t="s">
        <v>984</v>
      </c>
      <c r="J19" s="231">
        <v>12091.18</v>
      </c>
      <c r="K19" s="231"/>
      <c r="L19" s="231">
        <v>0</v>
      </c>
      <c r="M19" s="231">
        <v>0</v>
      </c>
      <c r="N19" s="231"/>
      <c r="O19" s="231">
        <f>J19+L19+M19</f>
        <v>12091.18</v>
      </c>
      <c r="Q19" s="232"/>
    </row>
    <row r="20" spans="1:18">
      <c r="B20" s="230"/>
      <c r="C20" s="230"/>
      <c r="D20" s="230"/>
      <c r="E20" s="230"/>
      <c r="F20" s="230"/>
      <c r="J20" s="231"/>
      <c r="K20" s="231"/>
      <c r="L20" s="231"/>
      <c r="M20" s="231"/>
      <c r="N20" s="231"/>
      <c r="O20" s="231"/>
      <c r="Q20" s="232"/>
    </row>
    <row r="21" spans="1:18">
      <c r="A21" s="214">
        <v>6</v>
      </c>
      <c r="B21" s="230" t="s">
        <v>324</v>
      </c>
      <c r="C21" s="230"/>
      <c r="D21" s="230" t="s">
        <v>982</v>
      </c>
      <c r="E21" s="230"/>
      <c r="F21" s="230" t="s">
        <v>989</v>
      </c>
      <c r="H21" s="214" t="s">
        <v>984</v>
      </c>
      <c r="J21" s="231">
        <v>311.5</v>
      </c>
      <c r="K21" s="231"/>
      <c r="L21" s="231"/>
      <c r="M21" s="231"/>
      <c r="N21" s="231"/>
      <c r="O21" s="231">
        <f>J21+L21+M21</f>
        <v>311.5</v>
      </c>
    </row>
    <row r="22" spans="1:18">
      <c r="B22" s="230"/>
      <c r="C22" s="230"/>
      <c r="D22" s="230"/>
      <c r="E22" s="230"/>
      <c r="F22" s="230"/>
      <c r="J22" s="231"/>
      <c r="K22" s="231"/>
      <c r="L22" s="231"/>
      <c r="M22" s="231"/>
      <c r="N22" s="231"/>
      <c r="O22" s="231"/>
    </row>
    <row r="23" spans="1:18">
      <c r="A23" s="214">
        <v>7</v>
      </c>
      <c r="B23" s="230" t="s">
        <v>325</v>
      </c>
      <c r="C23" s="230"/>
      <c r="D23" s="230" t="s">
        <v>982</v>
      </c>
      <c r="E23" s="230"/>
      <c r="F23" s="230" t="s">
        <v>990</v>
      </c>
      <c r="H23" s="214" t="s">
        <v>984</v>
      </c>
      <c r="J23" s="231">
        <v>495.91</v>
      </c>
      <c r="K23" s="231"/>
      <c r="L23" s="231"/>
      <c r="M23" s="231"/>
      <c r="N23" s="231"/>
      <c r="O23" s="231">
        <f>J23+L23+M23</f>
        <v>495.91</v>
      </c>
    </row>
    <row r="24" spans="1:18">
      <c r="B24" s="230"/>
      <c r="C24" s="230"/>
      <c r="D24" s="230"/>
      <c r="E24" s="230"/>
      <c r="F24" s="230"/>
      <c r="J24" s="231"/>
      <c r="K24" s="231"/>
      <c r="L24" s="231"/>
      <c r="M24" s="231"/>
      <c r="N24" s="231"/>
      <c r="O24" s="231"/>
    </row>
    <row r="25" spans="1:18">
      <c r="A25" s="214">
        <v>8</v>
      </c>
      <c r="B25" s="230" t="s">
        <v>328</v>
      </c>
      <c r="C25" s="230"/>
      <c r="D25" s="230" t="s">
        <v>982</v>
      </c>
      <c r="E25" s="230"/>
      <c r="F25" s="230" t="s">
        <v>991</v>
      </c>
      <c r="H25" s="214" t="s">
        <v>992</v>
      </c>
      <c r="J25" s="231">
        <v>1057.75</v>
      </c>
      <c r="K25" s="231"/>
      <c r="L25" s="231">
        <f>9210/15</f>
        <v>614</v>
      </c>
      <c r="M25" s="231">
        <f>-22032.75/15</f>
        <v>-1468.85</v>
      </c>
      <c r="N25" s="231"/>
      <c r="O25" s="231">
        <f>J25+L25+M25</f>
        <v>202.90000000000009</v>
      </c>
      <c r="Q25" s="237"/>
      <c r="R25" s="237">
        <f>J25</f>
        <v>1057.75</v>
      </c>
    </row>
    <row r="26" spans="1:18">
      <c r="B26" s="230"/>
      <c r="C26" s="230"/>
      <c r="D26" s="230"/>
      <c r="E26" s="230"/>
      <c r="F26" s="230"/>
      <c r="J26" s="231"/>
      <c r="K26" s="231"/>
      <c r="L26" s="231"/>
      <c r="M26" s="231"/>
      <c r="N26" s="231"/>
      <c r="O26" s="231"/>
      <c r="Q26" s="237"/>
      <c r="R26" s="237"/>
    </row>
    <row r="27" spans="1:18">
      <c r="A27" s="214">
        <v>9</v>
      </c>
      <c r="B27" s="230" t="s">
        <v>330</v>
      </c>
      <c r="C27" s="230"/>
      <c r="D27" s="230" t="s">
        <v>993</v>
      </c>
      <c r="E27" s="230"/>
      <c r="F27" s="230" t="s">
        <v>994</v>
      </c>
      <c r="H27" s="214" t="s">
        <v>984</v>
      </c>
      <c r="J27" s="231">
        <v>112500.54</v>
      </c>
      <c r="K27" s="231"/>
      <c r="L27" s="231"/>
      <c r="M27" s="231"/>
      <c r="N27" s="231"/>
      <c r="O27" s="231">
        <f>J27+L27+M27</f>
        <v>112500.54</v>
      </c>
      <c r="Q27" s="475"/>
    </row>
    <row r="28" spans="1:18">
      <c r="B28" s="230"/>
      <c r="C28" s="230"/>
      <c r="D28" s="230"/>
      <c r="E28" s="230"/>
      <c r="F28" s="230"/>
      <c r="J28" s="231"/>
      <c r="K28" s="231"/>
      <c r="L28" s="231"/>
      <c r="M28" s="231"/>
      <c r="N28" s="231"/>
      <c r="O28" s="231"/>
      <c r="Q28" s="475"/>
    </row>
    <row r="29" spans="1:18">
      <c r="A29" s="214">
        <v>10</v>
      </c>
      <c r="B29" s="230" t="s">
        <v>331</v>
      </c>
      <c r="C29" s="230"/>
      <c r="D29" s="230" t="s">
        <v>993</v>
      </c>
      <c r="E29" s="230"/>
      <c r="F29" s="230" t="s">
        <v>995</v>
      </c>
      <c r="H29" s="214" t="s">
        <v>992</v>
      </c>
      <c r="J29" s="231">
        <v>20762.939999999999</v>
      </c>
      <c r="K29" s="231"/>
      <c r="L29" s="231"/>
      <c r="M29" s="231"/>
      <c r="N29" s="231"/>
      <c r="O29" s="231">
        <f>J29+L29+M29</f>
        <v>20762.939999999999</v>
      </c>
      <c r="Q29" s="475"/>
      <c r="R29" s="237">
        <f>J29</f>
        <v>20762.939999999999</v>
      </c>
    </row>
    <row r="30" spans="1:18">
      <c r="B30" s="230"/>
      <c r="C30" s="230"/>
      <c r="D30" s="230"/>
      <c r="E30" s="230"/>
      <c r="F30" s="230"/>
      <c r="J30" s="231"/>
      <c r="K30" s="231"/>
      <c r="L30" s="231"/>
      <c r="M30" s="231"/>
      <c r="N30" s="231"/>
      <c r="O30" s="231"/>
      <c r="Q30" s="238"/>
    </row>
    <row r="31" spans="1:18">
      <c r="A31" s="214">
        <v>11</v>
      </c>
      <c r="B31" s="230" t="s">
        <v>332</v>
      </c>
      <c r="C31" s="230"/>
      <c r="D31" s="230" t="s">
        <v>982</v>
      </c>
      <c r="E31" s="230"/>
      <c r="F31" s="230" t="s">
        <v>996</v>
      </c>
      <c r="H31" s="214" t="s">
        <v>992</v>
      </c>
      <c r="J31" s="231">
        <v>2626.92</v>
      </c>
      <c r="K31" s="231"/>
      <c r="L31" s="231"/>
      <c r="M31" s="231"/>
      <c r="N31" s="231"/>
      <c r="O31" s="231">
        <f>J31+L31+M31</f>
        <v>2626.92</v>
      </c>
      <c r="R31" s="237">
        <f>J31</f>
        <v>2626.92</v>
      </c>
    </row>
    <row r="32" spans="1:18">
      <c r="B32" s="230"/>
      <c r="C32" s="230"/>
      <c r="D32" s="230"/>
      <c r="E32" s="230"/>
      <c r="F32" s="230"/>
      <c r="J32" s="231"/>
      <c r="K32" s="231"/>
      <c r="L32" s="231"/>
      <c r="M32" s="231"/>
      <c r="N32" s="231"/>
      <c r="O32" s="231"/>
    </row>
    <row r="33" spans="1:18">
      <c r="A33" s="214">
        <v>12</v>
      </c>
      <c r="B33" s="230" t="s">
        <v>333</v>
      </c>
      <c r="C33" s="230"/>
      <c r="D33" s="230" t="s">
        <v>982</v>
      </c>
      <c r="E33" s="230"/>
      <c r="F33" s="230" t="s">
        <v>997</v>
      </c>
      <c r="H33" s="214" t="s">
        <v>984</v>
      </c>
      <c r="J33" s="231">
        <v>-7689.2</v>
      </c>
      <c r="K33" s="231"/>
      <c r="L33" s="231">
        <v>74700</v>
      </c>
      <c r="M33" s="231"/>
      <c r="N33" s="231"/>
      <c r="O33" s="231">
        <f>J33+L33+M33</f>
        <v>67010.8</v>
      </c>
    </row>
    <row r="34" spans="1:18">
      <c r="B34" s="230"/>
      <c r="C34" s="230"/>
      <c r="D34" s="230"/>
      <c r="E34" s="230"/>
      <c r="F34" s="230"/>
      <c r="J34" s="231"/>
      <c r="K34" s="231"/>
      <c r="L34" s="231"/>
      <c r="M34" s="231"/>
      <c r="N34" s="231"/>
      <c r="O34" s="231"/>
    </row>
    <row r="35" spans="1:18">
      <c r="A35" s="214">
        <v>13</v>
      </c>
      <c r="B35" s="230" t="s">
        <v>334</v>
      </c>
      <c r="C35" s="230"/>
      <c r="D35" s="230" t="s">
        <v>982</v>
      </c>
      <c r="E35" s="230"/>
      <c r="F35" s="230" t="s">
        <v>998</v>
      </c>
      <c r="H35" s="214" t="s">
        <v>984</v>
      </c>
      <c r="J35" s="231">
        <v>75648.289999999994</v>
      </c>
      <c r="K35" s="231"/>
      <c r="L35" s="231">
        <v>86756.25</v>
      </c>
      <c r="M35" s="231"/>
      <c r="N35" s="231"/>
      <c r="O35" s="231">
        <f>J35+L35+M35</f>
        <v>162404.53999999998</v>
      </c>
    </row>
    <row r="36" spans="1:18">
      <c r="B36" s="230"/>
      <c r="C36" s="230"/>
      <c r="D36" s="230"/>
      <c r="E36" s="230"/>
      <c r="F36" s="230"/>
      <c r="J36" s="231"/>
      <c r="K36" s="231"/>
      <c r="L36" s="231"/>
      <c r="M36" s="231"/>
      <c r="N36" s="231"/>
      <c r="O36" s="231"/>
    </row>
    <row r="37" spans="1:18">
      <c r="A37" s="214">
        <v>14</v>
      </c>
      <c r="B37" s="230" t="s">
        <v>335</v>
      </c>
      <c r="C37" s="230"/>
      <c r="D37" s="230" t="s">
        <v>999</v>
      </c>
      <c r="E37" s="230"/>
      <c r="F37" s="230" t="s">
        <v>1000</v>
      </c>
      <c r="H37" s="214" t="s">
        <v>992</v>
      </c>
      <c r="J37" s="231">
        <v>199.09</v>
      </c>
      <c r="K37" s="231"/>
      <c r="L37" s="231"/>
      <c r="M37" s="231"/>
      <c r="N37" s="231"/>
      <c r="O37" s="231">
        <f>J37+L37+M37</f>
        <v>199.09</v>
      </c>
      <c r="R37" s="237">
        <f>J37</f>
        <v>199.09</v>
      </c>
    </row>
    <row r="38" spans="1:18">
      <c r="B38" s="230"/>
      <c r="C38" s="230"/>
      <c r="D38" s="230"/>
      <c r="E38" s="230"/>
      <c r="F38" s="230"/>
      <c r="J38" s="231"/>
      <c r="K38" s="231"/>
      <c r="L38" s="231"/>
      <c r="M38" s="231"/>
      <c r="N38" s="231"/>
      <c r="O38" s="231"/>
    </row>
    <row r="39" spans="1:18">
      <c r="A39" s="214">
        <v>15</v>
      </c>
      <c r="B39" s="230" t="s">
        <v>336</v>
      </c>
      <c r="C39" s="230"/>
      <c r="D39" s="230" t="s">
        <v>982</v>
      </c>
      <c r="E39" s="230"/>
      <c r="F39" s="230" t="s">
        <v>1001</v>
      </c>
      <c r="H39" s="214" t="s">
        <v>992</v>
      </c>
      <c r="J39" s="231">
        <v>37.090000000000003</v>
      </c>
      <c r="K39" s="231"/>
      <c r="L39" s="231"/>
      <c r="M39" s="231"/>
      <c r="N39" s="231"/>
      <c r="O39" s="231">
        <f>J39+L39+M39</f>
        <v>37.090000000000003</v>
      </c>
      <c r="R39" s="237">
        <f>J39</f>
        <v>37.090000000000003</v>
      </c>
    </row>
    <row r="40" spans="1:18">
      <c r="B40" s="230"/>
      <c r="C40" s="230"/>
      <c r="D40" s="230"/>
      <c r="E40" s="230"/>
      <c r="F40" s="230"/>
      <c r="J40" s="231"/>
      <c r="K40" s="231"/>
      <c r="L40" s="231"/>
      <c r="M40" s="231"/>
      <c r="N40" s="231"/>
      <c r="O40" s="231"/>
    </row>
    <row r="41" spans="1:18">
      <c r="A41" s="214">
        <v>16</v>
      </c>
      <c r="B41" s="230" t="s">
        <v>337</v>
      </c>
      <c r="C41" s="230"/>
      <c r="D41" s="230" t="s">
        <v>999</v>
      </c>
      <c r="E41" s="230"/>
      <c r="F41" s="230" t="s">
        <v>1002</v>
      </c>
      <c r="H41" s="214" t="s">
        <v>984</v>
      </c>
      <c r="J41" s="231">
        <v>21194.93</v>
      </c>
      <c r="K41" s="231"/>
      <c r="L41" s="231">
        <v>30887.34</v>
      </c>
      <c r="M41" s="231"/>
      <c r="N41" s="231"/>
      <c r="O41" s="231">
        <f>J41+L41+M41</f>
        <v>52082.270000000004</v>
      </c>
    </row>
    <row r="42" spans="1:18">
      <c r="B42" s="230"/>
      <c r="C42" s="230"/>
      <c r="D42" s="230"/>
      <c r="E42" s="230"/>
      <c r="F42" s="230"/>
      <c r="J42" s="231"/>
      <c r="K42" s="231"/>
      <c r="L42" s="231"/>
      <c r="M42" s="231"/>
      <c r="N42" s="231"/>
      <c r="O42" s="231"/>
    </row>
    <row r="43" spans="1:18">
      <c r="A43" s="214">
        <v>17</v>
      </c>
      <c r="B43" s="230" t="s">
        <v>338</v>
      </c>
      <c r="C43" s="230"/>
      <c r="D43" s="230" t="s">
        <v>982</v>
      </c>
      <c r="E43" s="230"/>
      <c r="F43" s="230" t="s">
        <v>1003</v>
      </c>
      <c r="H43" s="214" t="s">
        <v>992</v>
      </c>
      <c r="J43" s="231">
        <v>6617.96</v>
      </c>
      <c r="K43" s="231"/>
      <c r="L43" s="231">
        <f>J43*15</f>
        <v>99269.4</v>
      </c>
      <c r="M43" s="231"/>
      <c r="N43" s="231"/>
      <c r="O43" s="231">
        <f>J43+L43+M43</f>
        <v>105887.36</v>
      </c>
      <c r="R43" s="237">
        <f>J43</f>
        <v>6617.96</v>
      </c>
    </row>
    <row r="44" spans="1:18">
      <c r="B44" s="230"/>
      <c r="C44" s="230"/>
      <c r="D44" s="230"/>
      <c r="E44" s="230"/>
      <c r="F44" s="230"/>
      <c r="J44" s="231"/>
      <c r="K44" s="231"/>
      <c r="L44" s="231"/>
      <c r="M44" s="231"/>
      <c r="N44" s="231"/>
      <c r="O44" s="231"/>
    </row>
    <row r="45" spans="1:18">
      <c r="A45" s="214">
        <v>18</v>
      </c>
      <c r="B45" s="230" t="s">
        <v>339</v>
      </c>
      <c r="C45" s="230"/>
      <c r="D45" s="230" t="s">
        <v>999</v>
      </c>
      <c r="E45" s="230"/>
      <c r="F45" s="230" t="s">
        <v>1004</v>
      </c>
      <c r="H45" s="214" t="s">
        <v>984</v>
      </c>
      <c r="J45" s="231">
        <v>63084.800000000003</v>
      </c>
      <c r="K45" s="231"/>
      <c r="L45" s="231">
        <v>4670.78</v>
      </c>
      <c r="M45" s="231"/>
      <c r="N45" s="231"/>
      <c r="O45" s="231">
        <f>J45+L45+M45</f>
        <v>67755.58</v>
      </c>
    </row>
    <row r="46" spans="1:18">
      <c r="J46" s="231"/>
      <c r="R46" s="237">
        <f>SUM(R25:R43)</f>
        <v>31301.75</v>
      </c>
    </row>
    <row r="47" spans="1:18">
      <c r="J47" s="231"/>
    </row>
    <row r="48" spans="1:18">
      <c r="J48" s="231"/>
      <c r="R48" s="237">
        <f>R46*15</f>
        <v>469526.25</v>
      </c>
    </row>
    <row r="49" spans="10:10">
      <c r="J49" s="231"/>
    </row>
    <row r="50" spans="10:10">
      <c r="J50" s="231"/>
    </row>
    <row r="51" spans="10:10">
      <c r="J51" s="231"/>
    </row>
    <row r="52" spans="10:10">
      <c r="J52" s="231"/>
    </row>
    <row r="53" spans="10:10">
      <c r="J53" s="231"/>
    </row>
  </sheetData>
  <mergeCells count="9">
    <mergeCell ref="Q8:T8"/>
    <mergeCell ref="V8:V9"/>
    <mergeCell ref="Q27:Q29"/>
    <mergeCell ref="B8:B9"/>
    <mergeCell ref="D8:D9"/>
    <mergeCell ref="F8:F9"/>
    <mergeCell ref="J8:J9"/>
    <mergeCell ref="L8:M8"/>
    <mergeCell ref="O8:O9"/>
  </mergeCells>
  <pageMargins left="0.7" right="0.7" top="0.75" bottom="0.75" header="0.3" footer="0.3"/>
  <pageSetup scale="64"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B1:S207"/>
  <sheetViews>
    <sheetView view="pageBreakPreview" topLeftCell="A10" zoomScale="98" zoomScaleNormal="100" zoomScaleSheetLayoutView="98" workbookViewId="0">
      <selection activeCell="I29" sqref="I29"/>
    </sheetView>
  </sheetViews>
  <sheetFormatPr defaultRowHeight="15"/>
  <cols>
    <col min="1" max="1" width="1.85546875" style="4" customWidth="1"/>
    <col min="2" max="2" width="27.85546875" style="2" customWidth="1"/>
    <col min="3" max="3" width="6.140625" style="2" customWidth="1"/>
    <col min="4" max="4" width="6.85546875" style="2" customWidth="1"/>
    <col min="5" max="5" width="10.5703125" style="2" customWidth="1"/>
    <col min="6" max="6" width="3.42578125" style="2" customWidth="1"/>
    <col min="7" max="7" width="7" style="3" customWidth="1"/>
    <col min="8" max="8" width="0.42578125" style="4" customWidth="1"/>
    <col min="9" max="9" width="12.85546875" style="4" bestFit="1" customWidth="1"/>
    <col min="10" max="10" width="0.28515625" style="4" customWidth="1"/>
    <col min="11" max="11" width="13.5703125" style="4" customWidth="1"/>
    <col min="12" max="12" width="2.140625" style="4" customWidth="1"/>
    <col min="13" max="13" width="11.28515625" style="334" customWidth="1"/>
    <col min="14" max="14" width="15.5703125" style="4" customWidth="1"/>
    <col min="15" max="15" width="5.85546875" style="4" customWidth="1"/>
    <col min="16" max="16" width="15.42578125" style="4" customWidth="1"/>
    <col min="17" max="17" width="9.5703125" style="4" bestFit="1" customWidth="1"/>
    <col min="18" max="16384" width="9.140625" style="4"/>
  </cols>
  <sheetData>
    <row r="1" spans="2:17" ht="13.5" customHeight="1" thickBot="1">
      <c r="I1" s="31">
        <v>0.10999999940395355</v>
      </c>
      <c r="K1" s="211">
        <v>0</v>
      </c>
      <c r="P1" s="75"/>
    </row>
    <row r="2" spans="2:17" ht="15" customHeight="1" thickTop="1">
      <c r="B2" s="22"/>
      <c r="C2" s="8"/>
      <c r="D2" s="8"/>
      <c r="E2" s="8"/>
      <c r="F2" s="8"/>
    </row>
    <row r="3" spans="2:17" ht="15" customHeight="1">
      <c r="B3" s="8" t="s">
        <v>48</v>
      </c>
      <c r="C3" s="8"/>
      <c r="D3" s="8"/>
      <c r="E3" s="8"/>
      <c r="F3" s="8"/>
    </row>
    <row r="4" spans="2:17" ht="15" customHeight="1">
      <c r="B4" s="8"/>
      <c r="C4" s="8"/>
      <c r="D4" s="8"/>
      <c r="E4" s="8"/>
      <c r="F4" s="8"/>
    </row>
    <row r="5" spans="2:17" ht="15" customHeight="1">
      <c r="B5" s="8" t="s">
        <v>49</v>
      </c>
      <c r="C5" s="8"/>
      <c r="D5" s="8"/>
      <c r="E5" s="8"/>
      <c r="F5" s="8"/>
      <c r="I5" s="9">
        <v>2014</v>
      </c>
      <c r="K5" s="9">
        <v>2013</v>
      </c>
    </row>
    <row r="6" spans="2:17" ht="15.75" customHeight="1">
      <c r="G6" s="9" t="s">
        <v>6</v>
      </c>
      <c r="H6" s="9"/>
      <c r="I6" s="10" t="s">
        <v>7</v>
      </c>
      <c r="K6" s="10" t="s">
        <v>7</v>
      </c>
      <c r="M6" s="335" t="s">
        <v>50</v>
      </c>
      <c r="P6" s="9"/>
    </row>
    <row r="7" spans="2:17" ht="15.75" customHeight="1">
      <c r="B7" s="11" t="s">
        <v>51</v>
      </c>
      <c r="C7" s="11"/>
      <c r="D7" s="11"/>
      <c r="E7" s="11"/>
      <c r="F7" s="11"/>
      <c r="J7" s="9"/>
      <c r="P7" s="9"/>
    </row>
    <row r="8" spans="2:17">
      <c r="B8" s="11"/>
      <c r="C8" s="11"/>
      <c r="D8" s="11"/>
      <c r="E8" s="11"/>
      <c r="F8" s="11"/>
      <c r="J8" s="9"/>
      <c r="P8" s="9"/>
    </row>
    <row r="9" spans="2:17">
      <c r="B9" s="11" t="s">
        <v>52</v>
      </c>
      <c r="C9" s="11"/>
      <c r="D9" s="11"/>
      <c r="E9" s="11"/>
      <c r="F9" s="11"/>
      <c r="I9" s="49"/>
    </row>
    <row r="10" spans="2:17">
      <c r="B10" s="12" t="s">
        <v>53</v>
      </c>
      <c r="C10" s="12"/>
      <c r="D10" s="12"/>
      <c r="E10" s="12"/>
      <c r="F10" s="12"/>
      <c r="G10" s="9">
        <v>11</v>
      </c>
      <c r="H10" s="7"/>
      <c r="I10" s="1">
        <v>5339863</v>
      </c>
      <c r="J10" s="15"/>
      <c r="K10" s="6">
        <v>2635525</v>
      </c>
      <c r="M10" s="338">
        <v>2704338</v>
      </c>
      <c r="P10" s="15">
        <v>-2704338</v>
      </c>
      <c r="Q10" s="6"/>
    </row>
    <row r="11" spans="2:17">
      <c r="B11" s="12" t="s">
        <v>54</v>
      </c>
      <c r="C11" s="12" t="s">
        <v>55</v>
      </c>
      <c r="D11" s="12"/>
      <c r="E11" s="12"/>
      <c r="F11" s="12"/>
      <c r="G11" s="9">
        <v>12</v>
      </c>
      <c r="H11" s="7"/>
      <c r="I11" s="1">
        <v>51504</v>
      </c>
      <c r="J11" s="15"/>
      <c r="K11" s="6">
        <v>80512</v>
      </c>
      <c r="M11" s="338">
        <v>-29008</v>
      </c>
      <c r="P11" s="15">
        <v>29008</v>
      </c>
      <c r="Q11" s="6"/>
    </row>
    <row r="12" spans="2:17" ht="15.75" customHeight="1">
      <c r="B12" s="8" t="s">
        <v>56</v>
      </c>
      <c r="C12" s="12"/>
      <c r="D12" s="12"/>
      <c r="E12" s="12"/>
      <c r="F12" s="12"/>
      <c r="G12" s="9"/>
      <c r="H12" s="7"/>
      <c r="I12" s="28">
        <v>5391367</v>
      </c>
      <c r="J12" s="15"/>
      <c r="K12" s="28">
        <v>2716037</v>
      </c>
      <c r="P12" s="15"/>
    </row>
    <row r="13" spans="2:17" ht="15.75" customHeight="1">
      <c r="B13" s="8"/>
      <c r="C13" s="12"/>
      <c r="D13" s="12"/>
      <c r="E13" s="12"/>
      <c r="F13" s="12"/>
      <c r="G13" s="9"/>
      <c r="H13" s="7"/>
      <c r="I13" s="25"/>
      <c r="J13" s="15"/>
      <c r="K13" s="25"/>
      <c r="P13" s="15"/>
    </row>
    <row r="14" spans="2:17" ht="15.75" customHeight="1">
      <c r="B14" s="8" t="s">
        <v>57</v>
      </c>
      <c r="C14" s="8"/>
      <c r="D14" s="8"/>
      <c r="E14" s="8"/>
      <c r="F14" s="8"/>
      <c r="I14" s="49"/>
      <c r="J14" s="15"/>
      <c r="K14" s="6"/>
      <c r="P14" s="15"/>
    </row>
    <row r="15" spans="2:17" ht="15.75" customHeight="1">
      <c r="B15" s="12" t="s">
        <v>58</v>
      </c>
      <c r="C15" s="8"/>
      <c r="D15" s="8"/>
      <c r="E15" s="8"/>
      <c r="F15" s="8"/>
      <c r="G15" s="9">
        <v>13</v>
      </c>
      <c r="I15" s="49">
        <v>1363688</v>
      </c>
      <c r="J15" s="15"/>
      <c r="K15" s="6">
        <v>0</v>
      </c>
      <c r="M15" s="338">
        <v>1363688</v>
      </c>
      <c r="P15" s="15"/>
    </row>
    <row r="16" spans="2:17">
      <c r="B16" s="12" t="s">
        <v>59</v>
      </c>
      <c r="C16" s="12"/>
      <c r="D16" s="12"/>
      <c r="E16" s="12"/>
      <c r="F16" s="12"/>
      <c r="G16" s="9">
        <v>14</v>
      </c>
      <c r="H16" s="7"/>
      <c r="I16" s="1">
        <v>797647</v>
      </c>
      <c r="J16" s="15"/>
      <c r="K16" s="6">
        <v>377423</v>
      </c>
      <c r="M16" s="338">
        <v>420224</v>
      </c>
      <c r="P16" s="15">
        <v>-420224</v>
      </c>
      <c r="Q16" s="6"/>
    </row>
    <row r="17" spans="2:19" ht="15.75" customHeight="1">
      <c r="B17" s="12" t="s">
        <v>60</v>
      </c>
      <c r="C17" s="12"/>
      <c r="D17" s="12"/>
      <c r="E17" s="12"/>
      <c r="F17" s="12"/>
      <c r="G17" s="9">
        <v>15</v>
      </c>
      <c r="H17" s="7"/>
      <c r="I17" s="1">
        <v>2997755</v>
      </c>
      <c r="J17" s="15"/>
      <c r="K17" s="6">
        <v>3717974</v>
      </c>
      <c r="M17" s="336">
        <v>-720219</v>
      </c>
      <c r="N17" s="49">
        <v>-720219</v>
      </c>
      <c r="O17" s="297">
        <v>-0.19371275861531037</v>
      </c>
      <c r="P17" s="15">
        <v>720219</v>
      </c>
      <c r="Q17" s="6"/>
    </row>
    <row r="18" spans="2:19" ht="15" customHeight="1">
      <c r="B18" s="8" t="s">
        <v>61</v>
      </c>
      <c r="I18" s="28">
        <v>5159090</v>
      </c>
      <c r="J18" s="15"/>
      <c r="K18" s="28">
        <v>4095397</v>
      </c>
      <c r="P18" s="15"/>
    </row>
    <row r="19" spans="2:19" ht="8.25" customHeight="1">
      <c r="I19" s="49"/>
      <c r="J19" s="15"/>
      <c r="K19" s="6"/>
      <c r="P19" s="16"/>
    </row>
    <row r="20" spans="2:19" ht="15.75" customHeight="1" thickBot="1">
      <c r="B20" s="11" t="s">
        <v>62</v>
      </c>
      <c r="C20" s="11"/>
      <c r="D20" s="11"/>
      <c r="E20" s="11"/>
      <c r="F20" s="11"/>
      <c r="I20" s="210">
        <v>10550457</v>
      </c>
      <c r="J20" s="15"/>
      <c r="K20" s="210">
        <v>6811434</v>
      </c>
      <c r="M20" s="337">
        <v>8646045.6999999993</v>
      </c>
      <c r="N20" s="15">
        <v>6908481.1699999999</v>
      </c>
      <c r="P20" s="16">
        <v>6822191.2599999998</v>
      </c>
      <c r="Q20" s="49">
        <v>3728265.74</v>
      </c>
      <c r="S20" s="4">
        <v>400</v>
      </c>
    </row>
    <row r="21" spans="2:19" ht="15.75" thickTop="1">
      <c r="I21" s="49"/>
      <c r="J21" s="15"/>
      <c r="K21" s="6"/>
      <c r="M21" s="337">
        <v>8871043</v>
      </c>
      <c r="N21" s="15">
        <v>-3641975.83</v>
      </c>
      <c r="P21" s="16"/>
    </row>
    <row r="22" spans="2:19" ht="15.75" customHeight="1">
      <c r="B22" s="8" t="s">
        <v>63</v>
      </c>
      <c r="C22" s="8"/>
      <c r="D22" s="8"/>
      <c r="E22" s="8"/>
      <c r="F22" s="8"/>
      <c r="I22" s="49"/>
      <c r="J22" s="15"/>
      <c r="K22" s="6"/>
      <c r="M22" s="336">
        <v>1679414</v>
      </c>
      <c r="P22" s="16"/>
    </row>
    <row r="23" spans="2:19">
      <c r="B23" s="8"/>
      <c r="C23" s="8"/>
      <c r="D23" s="8"/>
      <c r="E23" s="8"/>
      <c r="F23" s="8"/>
      <c r="I23" s="49"/>
      <c r="J23" s="15"/>
      <c r="K23" s="6"/>
      <c r="P23" s="16"/>
    </row>
    <row r="24" spans="2:19">
      <c r="B24" s="8" t="s">
        <v>64</v>
      </c>
      <c r="C24" s="8"/>
      <c r="D24" s="8"/>
      <c r="E24" s="8"/>
      <c r="F24" s="8"/>
      <c r="I24" s="49"/>
      <c r="J24" s="15"/>
      <c r="K24" s="9"/>
      <c r="P24" s="16"/>
    </row>
    <row r="25" spans="2:19">
      <c r="B25" s="12" t="s">
        <v>65</v>
      </c>
      <c r="C25" s="4"/>
      <c r="D25" s="4"/>
      <c r="E25" s="4"/>
      <c r="F25" s="4"/>
      <c r="G25" s="139">
        <v>16</v>
      </c>
      <c r="H25" s="7"/>
      <c r="I25" s="24">
        <v>86090</v>
      </c>
      <c r="J25" s="15"/>
      <c r="K25" s="38">
        <v>86090</v>
      </c>
      <c r="M25" s="338">
        <v>0</v>
      </c>
      <c r="P25" s="15">
        <v>0</v>
      </c>
      <c r="Q25" s="6"/>
    </row>
    <row r="26" spans="2:19" hidden="1">
      <c r="B26" s="12" t="s">
        <v>66</v>
      </c>
      <c r="C26" s="12"/>
      <c r="D26" s="12"/>
      <c r="E26" s="12"/>
      <c r="F26" s="12"/>
      <c r="G26" s="9">
        <v>16</v>
      </c>
      <c r="H26" s="7"/>
      <c r="I26" s="49">
        <v>0</v>
      </c>
      <c r="J26" s="15"/>
      <c r="K26" s="38">
        <v>0</v>
      </c>
      <c r="M26" s="336">
        <v>0</v>
      </c>
      <c r="P26" s="15"/>
      <c r="Q26" s="6"/>
    </row>
    <row r="27" spans="2:19">
      <c r="B27" s="12" t="s">
        <v>67</v>
      </c>
      <c r="C27" s="12"/>
      <c r="D27" s="12"/>
      <c r="E27" s="12"/>
      <c r="F27" s="12"/>
      <c r="G27" s="164"/>
      <c r="H27" s="7"/>
      <c r="I27" s="15">
        <v>6253626.1099999994</v>
      </c>
      <c r="J27" s="15"/>
      <c r="K27" s="38">
        <v>1879059</v>
      </c>
      <c r="M27" s="338">
        <v>4374567.1099999994</v>
      </c>
      <c r="N27" s="1">
        <v>4822230.1499999994</v>
      </c>
      <c r="P27" s="15">
        <v>4374567.1099999994</v>
      </c>
      <c r="Q27" s="6"/>
    </row>
    <row r="28" spans="2:19">
      <c r="B28" s="12" t="s">
        <v>68</v>
      </c>
      <c r="C28" s="12"/>
      <c r="D28" s="12"/>
      <c r="E28" s="12"/>
      <c r="F28" s="12"/>
      <c r="G28" s="139">
        <v>17</v>
      </c>
      <c r="H28" s="7"/>
      <c r="I28" s="15">
        <v>222821</v>
      </c>
      <c r="J28" s="15"/>
      <c r="K28" s="19">
        <v>152545</v>
      </c>
      <c r="M28" s="338">
        <v>70276</v>
      </c>
      <c r="N28" s="75">
        <v>1431395.96</v>
      </c>
      <c r="P28" s="15"/>
      <c r="Q28" s="6"/>
    </row>
    <row r="29" spans="2:19" ht="15.75" customHeight="1">
      <c r="B29" s="11" t="s">
        <v>69</v>
      </c>
      <c r="G29" s="9"/>
      <c r="I29" s="291">
        <v>6562537.1099999994</v>
      </c>
      <c r="J29" s="15"/>
      <c r="K29" s="28">
        <v>2117694</v>
      </c>
      <c r="P29" s="16"/>
    </row>
    <row r="30" spans="2:19" ht="15.75" customHeight="1">
      <c r="B30" s="11"/>
      <c r="I30" s="25"/>
      <c r="J30" s="15"/>
      <c r="K30" s="25"/>
      <c r="P30" s="16"/>
    </row>
    <row r="31" spans="2:19">
      <c r="B31" s="8" t="s">
        <v>70</v>
      </c>
      <c r="C31" s="8"/>
      <c r="D31" s="8"/>
      <c r="E31" s="8"/>
      <c r="F31" s="8"/>
      <c r="I31" s="49"/>
      <c r="J31" s="15"/>
      <c r="K31" s="6"/>
      <c r="P31" s="15"/>
    </row>
    <row r="32" spans="2:19" ht="15" hidden="1" customHeight="1">
      <c r="B32" s="12" t="s">
        <v>71</v>
      </c>
      <c r="C32" s="12"/>
      <c r="D32" s="12"/>
      <c r="E32" s="12"/>
      <c r="F32" s="12"/>
      <c r="G32" s="139">
        <v>17</v>
      </c>
      <c r="I32" s="26">
        <v>0</v>
      </c>
      <c r="J32" s="15"/>
      <c r="K32" s="6">
        <v>0</v>
      </c>
      <c r="M32" s="336">
        <v>0</v>
      </c>
      <c r="P32" s="15">
        <v>0</v>
      </c>
      <c r="Q32" s="6"/>
    </row>
    <row r="33" spans="2:17">
      <c r="B33" s="12" t="s">
        <v>72</v>
      </c>
      <c r="C33" s="12"/>
      <c r="D33" s="12"/>
      <c r="E33" s="12"/>
      <c r="F33" s="12"/>
      <c r="G33" s="139">
        <v>18</v>
      </c>
      <c r="I33" s="26">
        <v>3385318</v>
      </c>
      <c r="J33" s="15"/>
      <c r="K33" s="6">
        <v>4531297</v>
      </c>
      <c r="M33" s="338">
        <v>-1145979</v>
      </c>
      <c r="P33" s="15">
        <v>-1145979</v>
      </c>
      <c r="Q33" s="6"/>
    </row>
    <row r="34" spans="2:17" ht="15.75" customHeight="1">
      <c r="B34" s="12" t="s">
        <v>73</v>
      </c>
      <c r="C34" s="12"/>
      <c r="D34" s="12"/>
      <c r="E34" s="12"/>
      <c r="F34" s="12"/>
      <c r="G34" s="139">
        <v>19</v>
      </c>
      <c r="I34" s="24">
        <v>602602</v>
      </c>
      <c r="J34" s="15"/>
      <c r="K34" s="6">
        <v>162443</v>
      </c>
      <c r="M34" s="338">
        <v>440159</v>
      </c>
      <c r="P34" s="15">
        <v>440159</v>
      </c>
      <c r="Q34" s="6"/>
    </row>
    <row r="35" spans="2:17" ht="14.25" customHeight="1">
      <c r="B35" s="8" t="s">
        <v>74</v>
      </c>
      <c r="I35" s="28">
        <v>3987920</v>
      </c>
      <c r="J35" s="15"/>
      <c r="K35" s="28">
        <v>4693740</v>
      </c>
      <c r="P35" s="15"/>
    </row>
    <row r="36" spans="2:17" ht="8.25" customHeight="1">
      <c r="I36" s="49"/>
      <c r="J36" s="15"/>
      <c r="K36" s="6"/>
      <c r="P36" s="16"/>
    </row>
    <row r="37" spans="2:17" ht="15.75" customHeight="1" thickBot="1">
      <c r="B37" s="11" t="s">
        <v>75</v>
      </c>
      <c r="C37" s="11"/>
      <c r="D37" s="11"/>
      <c r="E37" s="11"/>
      <c r="F37" s="11"/>
      <c r="I37" s="166">
        <v>10550457.109999999</v>
      </c>
      <c r="J37" s="15"/>
      <c r="K37" s="166">
        <v>6811434</v>
      </c>
      <c r="N37" s="15">
        <v>6908481.1699999999</v>
      </c>
      <c r="P37" s="15">
        <v>3728265.8499999996</v>
      </c>
    </row>
    <row r="38" spans="2:17" ht="15.75" thickTop="1">
      <c r="B38" s="11"/>
      <c r="C38" s="11"/>
      <c r="D38" s="11"/>
      <c r="E38" s="11"/>
      <c r="F38" s="11"/>
      <c r="I38" s="25"/>
      <c r="J38" s="15"/>
      <c r="K38" s="6"/>
      <c r="P38" s="15"/>
    </row>
    <row r="39" spans="2:17" hidden="1">
      <c r="B39" s="4" t="s">
        <v>76</v>
      </c>
      <c r="C39" s="11"/>
      <c r="D39" s="11"/>
      <c r="E39" s="11"/>
      <c r="F39" s="11"/>
      <c r="I39" s="25"/>
      <c r="J39" s="15"/>
      <c r="K39" s="6"/>
      <c r="P39" s="15"/>
    </row>
    <row r="40" spans="2:17" hidden="1">
      <c r="B40" s="11"/>
      <c r="C40" s="11"/>
      <c r="D40" s="11"/>
      <c r="E40" s="11"/>
      <c r="F40" s="11"/>
      <c r="I40" s="25"/>
      <c r="J40" s="15"/>
      <c r="K40" s="6"/>
      <c r="P40" s="15"/>
    </row>
    <row r="41" spans="2:17">
      <c r="B41" s="423" t="s">
        <v>47</v>
      </c>
      <c r="C41" s="424"/>
      <c r="D41" s="424"/>
      <c r="E41" s="424"/>
      <c r="F41" s="424"/>
      <c r="G41" s="424"/>
      <c r="H41" s="424"/>
      <c r="I41" s="424"/>
      <c r="J41" s="425"/>
      <c r="K41" s="425"/>
      <c r="P41" s="15"/>
    </row>
    <row r="42" spans="2:17">
      <c r="B42" s="424"/>
      <c r="C42" s="424"/>
      <c r="D42" s="424"/>
      <c r="E42" s="424"/>
      <c r="F42" s="424"/>
      <c r="G42" s="424"/>
      <c r="H42" s="424"/>
      <c r="I42" s="424"/>
      <c r="J42" s="425"/>
      <c r="K42" s="425"/>
      <c r="P42" s="15"/>
    </row>
    <row r="43" spans="2:17">
      <c r="B43" s="424"/>
      <c r="C43" s="424"/>
      <c r="D43" s="424"/>
      <c r="E43" s="424"/>
      <c r="F43" s="424"/>
      <c r="G43" s="424"/>
      <c r="H43" s="424"/>
      <c r="I43" s="424"/>
      <c r="J43" s="425"/>
      <c r="K43" s="425"/>
      <c r="P43" s="15"/>
    </row>
    <row r="44" spans="2:17">
      <c r="B44" s="11"/>
      <c r="C44" s="11"/>
      <c r="D44" s="11"/>
      <c r="E44" s="11"/>
      <c r="F44" s="11"/>
      <c r="I44" s="25"/>
      <c r="J44" s="15"/>
      <c r="K44" s="6"/>
      <c r="P44" s="15"/>
    </row>
    <row r="45" spans="2:17" ht="15.75" customHeight="1">
      <c r="B45" s="12" t="s">
        <v>77</v>
      </c>
      <c r="C45" s="12"/>
      <c r="D45" s="12"/>
      <c r="E45" s="12"/>
      <c r="F45" s="12"/>
      <c r="G45" s="18"/>
      <c r="H45" s="19"/>
      <c r="I45" s="19"/>
      <c r="K45" s="6"/>
    </row>
    <row r="46" spans="2:17" ht="15.75" customHeight="1">
      <c r="B46" s="12"/>
      <c r="C46" s="12"/>
      <c r="D46" s="12"/>
      <c r="E46" s="12"/>
      <c r="F46" s="12"/>
      <c r="G46" s="18"/>
      <c r="H46" s="19"/>
      <c r="I46" s="19"/>
      <c r="K46" s="6"/>
    </row>
    <row r="47" spans="2:17">
      <c r="B47" s="12"/>
      <c r="C47" s="12"/>
      <c r="D47" s="12"/>
      <c r="E47" s="12"/>
      <c r="F47" s="12"/>
    </row>
    <row r="48" spans="2:17" ht="15.75" customHeight="1">
      <c r="B48" s="37" t="s">
        <v>78</v>
      </c>
      <c r="C48" s="427" t="s">
        <v>79</v>
      </c>
      <c r="D48" s="427"/>
      <c r="E48" s="427"/>
      <c r="F48" s="12"/>
      <c r="G48" s="4" t="s">
        <v>80</v>
      </c>
    </row>
    <row r="49" spans="2:10" ht="15.75" customHeight="1">
      <c r="B49" s="383" t="s">
        <v>81</v>
      </c>
      <c r="C49" s="426" t="s">
        <v>82</v>
      </c>
      <c r="D49" s="426"/>
      <c r="E49" s="426"/>
      <c r="F49" s="384"/>
      <c r="G49" s="428" t="s">
        <v>83</v>
      </c>
      <c r="H49" s="428"/>
      <c r="I49" s="428"/>
    </row>
    <row r="50" spans="2:10" ht="15.75" customHeight="1">
      <c r="B50" s="37" t="s">
        <v>84</v>
      </c>
      <c r="C50" s="427" t="s">
        <v>85</v>
      </c>
      <c r="D50" s="427"/>
      <c r="E50" s="427"/>
      <c r="F50" s="12"/>
      <c r="G50" s="429" t="s">
        <v>86</v>
      </c>
      <c r="H50" s="429"/>
      <c r="I50" s="429"/>
    </row>
    <row r="51" spans="2:10" ht="15.75" customHeight="1">
      <c r="B51" s="37"/>
      <c r="C51" s="37"/>
      <c r="D51" s="37"/>
      <c r="E51" s="37"/>
      <c r="F51" s="12"/>
      <c r="G51" s="7"/>
      <c r="H51" s="7"/>
      <c r="I51" s="7"/>
    </row>
    <row r="52" spans="2:10" ht="15.75" customHeight="1">
      <c r="B52" s="2" t="s">
        <v>87</v>
      </c>
    </row>
    <row r="53" spans="2:10" ht="15.75" customHeight="1"/>
    <row r="54" spans="2:10" ht="15.75" customHeight="1"/>
    <row r="56" spans="2:10">
      <c r="J56" s="20"/>
    </row>
    <row r="58" spans="2:10">
      <c r="B58" s="8"/>
      <c r="C58" s="8"/>
      <c r="D58" s="8"/>
      <c r="E58" s="8"/>
      <c r="F58" s="8"/>
    </row>
    <row r="59" spans="2:10">
      <c r="B59" s="12"/>
      <c r="C59" s="12"/>
      <c r="D59" s="12"/>
      <c r="E59" s="12"/>
      <c r="F59" s="12"/>
    </row>
    <row r="60" spans="2:10">
      <c r="B60" s="8"/>
      <c r="C60" s="8"/>
      <c r="D60" s="8"/>
      <c r="E60" s="8"/>
      <c r="F60" s="8"/>
    </row>
    <row r="63" spans="2:10">
      <c r="J63" s="9"/>
    </row>
    <row r="64" spans="2:10">
      <c r="B64" s="11"/>
      <c r="C64" s="11"/>
      <c r="D64" s="11"/>
      <c r="E64" s="11"/>
      <c r="F64" s="11"/>
      <c r="J64" s="9"/>
    </row>
    <row r="68" spans="2:10">
      <c r="J68" s="14"/>
    </row>
    <row r="69" spans="2:10">
      <c r="J69" s="6"/>
    </row>
    <row r="70" spans="2:10">
      <c r="J70" s="6"/>
    </row>
    <row r="71" spans="2:10">
      <c r="J71" s="6"/>
    </row>
    <row r="72" spans="2:10">
      <c r="J72" s="6"/>
    </row>
    <row r="73" spans="2:10">
      <c r="B73" s="11"/>
      <c r="C73" s="11"/>
      <c r="D73" s="11"/>
      <c r="E73" s="11"/>
      <c r="F73" s="11"/>
      <c r="J73" s="21"/>
    </row>
    <row r="74" spans="2:10">
      <c r="B74" s="11"/>
      <c r="C74" s="11"/>
      <c r="D74" s="11"/>
      <c r="E74" s="11"/>
      <c r="F74" s="11"/>
      <c r="H74" s="3"/>
      <c r="I74" s="3"/>
      <c r="J74" s="6"/>
    </row>
    <row r="75" spans="2:10">
      <c r="H75" s="3"/>
      <c r="I75" s="3"/>
      <c r="J75" s="6"/>
    </row>
    <row r="76" spans="2:10">
      <c r="J76" s="6"/>
    </row>
    <row r="77" spans="2:10">
      <c r="J77" s="6"/>
    </row>
    <row r="78" spans="2:10">
      <c r="J78" s="6"/>
    </row>
    <row r="79" spans="2:10">
      <c r="J79" s="6"/>
    </row>
    <row r="80" spans="2:10">
      <c r="J80" s="6"/>
    </row>
    <row r="81" spans="2:10">
      <c r="J81" s="6"/>
    </row>
    <row r="82" spans="2:10">
      <c r="J82" s="6"/>
    </row>
    <row r="83" spans="2:10">
      <c r="B83" s="11"/>
      <c r="C83" s="11"/>
      <c r="D83" s="11"/>
      <c r="E83" s="11"/>
      <c r="F83" s="11"/>
      <c r="J83" s="6"/>
    </row>
    <row r="84" spans="2:10">
      <c r="B84" s="11"/>
      <c r="C84" s="11"/>
      <c r="D84" s="11"/>
      <c r="E84" s="11"/>
      <c r="F84" s="11"/>
    </row>
    <row r="85" spans="2:10">
      <c r="J85" s="6"/>
    </row>
    <row r="86" spans="2:10">
      <c r="B86" s="11"/>
      <c r="C86" s="11"/>
      <c r="D86" s="11"/>
      <c r="E86" s="11"/>
      <c r="F86" s="11"/>
      <c r="J86" s="6"/>
    </row>
    <row r="87" spans="2:10">
      <c r="J87" s="6"/>
    </row>
    <row r="88" spans="2:10">
      <c r="J88" s="6"/>
    </row>
    <row r="89" spans="2:10">
      <c r="J89" s="6"/>
    </row>
    <row r="90" spans="2:10">
      <c r="J90" s="6"/>
    </row>
    <row r="91" spans="2:10">
      <c r="J91" s="6"/>
    </row>
    <row r="92" spans="2:10">
      <c r="B92" s="11"/>
      <c r="C92" s="11"/>
      <c r="D92" s="11"/>
      <c r="E92" s="11"/>
      <c r="F92" s="11"/>
      <c r="J92" s="6"/>
    </row>
    <row r="93" spans="2:10">
      <c r="J93" s="6"/>
    </row>
    <row r="94" spans="2:10">
      <c r="J94" s="6"/>
    </row>
    <row r="95" spans="2:10">
      <c r="J95" s="6"/>
    </row>
    <row r="96" spans="2:10">
      <c r="J96" s="6"/>
    </row>
    <row r="97" spans="2:10">
      <c r="J97" s="6"/>
    </row>
    <row r="98" spans="2:10">
      <c r="B98" s="11"/>
      <c r="C98" s="11"/>
      <c r="D98" s="11"/>
      <c r="E98" s="11"/>
      <c r="F98" s="11"/>
      <c r="J98" s="6"/>
    </row>
    <row r="99" spans="2:10">
      <c r="J99" s="6"/>
    </row>
    <row r="100" spans="2:10">
      <c r="B100" s="11"/>
      <c r="C100" s="11"/>
      <c r="D100" s="11"/>
      <c r="E100" s="11"/>
      <c r="F100" s="11"/>
      <c r="J100" s="6"/>
    </row>
    <row r="101" spans="2:10">
      <c r="J101" s="6"/>
    </row>
    <row r="102" spans="2:10">
      <c r="J102" s="6"/>
    </row>
    <row r="103" spans="2:10">
      <c r="J103" s="6"/>
    </row>
    <row r="104" spans="2:10">
      <c r="J104" s="6"/>
    </row>
    <row r="105" spans="2:10">
      <c r="J105" s="6"/>
    </row>
    <row r="107" spans="2:10">
      <c r="J107" s="6"/>
    </row>
    <row r="108" spans="2:10">
      <c r="J108" s="6"/>
    </row>
    <row r="109" spans="2:10">
      <c r="J109" s="6"/>
    </row>
    <row r="110" spans="2:10">
      <c r="J110" s="6"/>
    </row>
    <row r="111" spans="2:10">
      <c r="J111" s="6"/>
    </row>
    <row r="112" spans="2:10">
      <c r="J112" s="6"/>
    </row>
    <row r="113" spans="10:10">
      <c r="J113" s="6"/>
    </row>
    <row r="114" spans="10:10">
      <c r="J114" s="6"/>
    </row>
    <row r="115" spans="10:10">
      <c r="J115" s="6"/>
    </row>
    <row r="116" spans="10:10">
      <c r="J116" s="6"/>
    </row>
    <row r="117" spans="10:10">
      <c r="J117" s="6"/>
    </row>
    <row r="118" spans="10:10">
      <c r="J118" s="6"/>
    </row>
    <row r="119" spans="10:10">
      <c r="J119" s="6"/>
    </row>
    <row r="120" spans="10:10">
      <c r="J120" s="6"/>
    </row>
    <row r="121" spans="10:10">
      <c r="J121" s="6"/>
    </row>
    <row r="122" spans="10:10">
      <c r="J122" s="6"/>
    </row>
    <row r="123" spans="10:10">
      <c r="J123" s="6"/>
    </row>
    <row r="124" spans="10:10">
      <c r="J124" s="6"/>
    </row>
    <row r="125" spans="10:10">
      <c r="J125" s="6"/>
    </row>
    <row r="126" spans="10:10">
      <c r="J126" s="6"/>
    </row>
    <row r="127" spans="10:10">
      <c r="J127" s="6"/>
    </row>
    <row r="128" spans="10:10">
      <c r="J128" s="6"/>
    </row>
    <row r="129" spans="10:10">
      <c r="J129" s="6"/>
    </row>
    <row r="130" spans="10:10">
      <c r="J130" s="6"/>
    </row>
    <row r="131" spans="10:10">
      <c r="J131" s="6"/>
    </row>
    <row r="132" spans="10:10">
      <c r="J132" s="6"/>
    </row>
    <row r="133" spans="10:10">
      <c r="J133" s="6"/>
    </row>
    <row r="134" spans="10:10">
      <c r="J134" s="6"/>
    </row>
    <row r="135" spans="10:10">
      <c r="J135" s="6"/>
    </row>
    <row r="136" spans="10:10">
      <c r="J136" s="6"/>
    </row>
    <row r="137" spans="10:10">
      <c r="J137" s="6"/>
    </row>
    <row r="138" spans="10:10">
      <c r="J138" s="6"/>
    </row>
    <row r="139" spans="10:10">
      <c r="J139" s="6"/>
    </row>
    <row r="140" spans="10:10">
      <c r="J140" s="6"/>
    </row>
    <row r="141" spans="10:10">
      <c r="J141" s="6"/>
    </row>
    <row r="142" spans="10:10">
      <c r="J142" s="6"/>
    </row>
    <row r="143" spans="10:10">
      <c r="J143" s="6"/>
    </row>
    <row r="144" spans="10:10">
      <c r="J144" s="6"/>
    </row>
    <row r="145" spans="10:10">
      <c r="J145" s="6"/>
    </row>
    <row r="146" spans="10:10">
      <c r="J146" s="6"/>
    </row>
    <row r="147" spans="10:10">
      <c r="J147" s="6"/>
    </row>
    <row r="148" spans="10:10">
      <c r="J148" s="6"/>
    </row>
    <row r="149" spans="10:10">
      <c r="J149" s="6"/>
    </row>
    <row r="150" spans="10:10">
      <c r="J150" s="6"/>
    </row>
    <row r="151" spans="10:10">
      <c r="J151" s="6"/>
    </row>
    <row r="152" spans="10:10">
      <c r="J152" s="6"/>
    </row>
    <row r="153" spans="10:10">
      <c r="J153" s="6"/>
    </row>
    <row r="154" spans="10:10">
      <c r="J154" s="6"/>
    </row>
    <row r="155" spans="10:10">
      <c r="J155" s="6"/>
    </row>
    <row r="156" spans="10:10">
      <c r="J156" s="6"/>
    </row>
    <row r="157" spans="10:10">
      <c r="J157" s="6"/>
    </row>
    <row r="158" spans="10:10">
      <c r="J158" s="6"/>
    </row>
    <row r="159" spans="10:10">
      <c r="J159" s="6"/>
    </row>
    <row r="160" spans="10:10">
      <c r="J160" s="6"/>
    </row>
    <row r="161" spans="10:10">
      <c r="J161" s="6"/>
    </row>
    <row r="162" spans="10:10">
      <c r="J162" s="6"/>
    </row>
    <row r="163" spans="10:10">
      <c r="J163" s="6"/>
    </row>
    <row r="164" spans="10:10">
      <c r="J164" s="6"/>
    </row>
    <row r="165" spans="10:10">
      <c r="J165" s="6"/>
    </row>
    <row r="166" spans="10:10">
      <c r="J166" s="6"/>
    </row>
    <row r="167" spans="10:10">
      <c r="J167" s="6"/>
    </row>
    <row r="168" spans="10:10">
      <c r="J168" s="6"/>
    </row>
    <row r="169" spans="10:10">
      <c r="J169" s="6"/>
    </row>
    <row r="170" spans="10:10">
      <c r="J170" s="6"/>
    </row>
    <row r="171" spans="10:10">
      <c r="J171" s="6"/>
    </row>
    <row r="172" spans="10:10">
      <c r="J172" s="6"/>
    </row>
    <row r="173" spans="10:10">
      <c r="J173" s="6"/>
    </row>
    <row r="174" spans="10:10">
      <c r="J174" s="6"/>
    </row>
    <row r="175" spans="10:10">
      <c r="J175" s="6"/>
    </row>
    <row r="176" spans="10:10">
      <c r="J176" s="6"/>
    </row>
    <row r="177" spans="10:10">
      <c r="J177" s="6"/>
    </row>
    <row r="178" spans="10:10">
      <c r="J178" s="6"/>
    </row>
    <row r="179" spans="10:10">
      <c r="J179" s="6"/>
    </row>
    <row r="180" spans="10:10">
      <c r="J180" s="6"/>
    </row>
    <row r="181" spans="10:10">
      <c r="J181" s="6"/>
    </row>
    <row r="182" spans="10:10">
      <c r="J182" s="6"/>
    </row>
    <row r="183" spans="10:10">
      <c r="J183" s="6"/>
    </row>
    <row r="184" spans="10:10">
      <c r="J184" s="6"/>
    </row>
    <row r="185" spans="10:10">
      <c r="J185" s="6"/>
    </row>
    <row r="186" spans="10:10">
      <c r="J186" s="6"/>
    </row>
    <row r="187" spans="10:10">
      <c r="J187" s="6"/>
    </row>
    <row r="188" spans="10:10">
      <c r="J188" s="6"/>
    </row>
    <row r="189" spans="10:10">
      <c r="J189" s="6"/>
    </row>
    <row r="190" spans="10:10">
      <c r="J190" s="6"/>
    </row>
    <row r="191" spans="10:10">
      <c r="J191" s="6"/>
    </row>
    <row r="192" spans="10:10">
      <c r="J192" s="6"/>
    </row>
    <row r="193" spans="10:10">
      <c r="J193" s="6"/>
    </row>
    <row r="194" spans="10:10">
      <c r="J194" s="6"/>
    </row>
    <row r="195" spans="10:10">
      <c r="J195" s="6"/>
    </row>
    <row r="196" spans="10:10">
      <c r="J196" s="6"/>
    </row>
    <row r="197" spans="10:10">
      <c r="J197" s="6"/>
    </row>
    <row r="198" spans="10:10">
      <c r="J198" s="6"/>
    </row>
    <row r="199" spans="10:10">
      <c r="J199" s="6"/>
    </row>
    <row r="200" spans="10:10">
      <c r="J200" s="6"/>
    </row>
    <row r="201" spans="10:10">
      <c r="J201" s="6"/>
    </row>
    <row r="202" spans="10:10">
      <c r="J202" s="6"/>
    </row>
    <row r="203" spans="10:10">
      <c r="J203" s="6"/>
    </row>
    <row r="204" spans="10:10">
      <c r="J204" s="6"/>
    </row>
    <row r="205" spans="10:10">
      <c r="J205" s="6"/>
    </row>
    <row r="206" spans="10:10">
      <c r="J206" s="6"/>
    </row>
    <row r="207" spans="10:10">
      <c r="J207" s="6"/>
    </row>
  </sheetData>
  <mergeCells count="6">
    <mergeCell ref="B41:K43"/>
    <mergeCell ref="C49:E49"/>
    <mergeCell ref="C48:E48"/>
    <mergeCell ref="G49:I49"/>
    <mergeCell ref="C50:E50"/>
    <mergeCell ref="G50:I50"/>
  </mergeCells>
  <phoneticPr fontId="0" type="noConversion"/>
  <pageMargins left="1" right="0.75" top="1" bottom="0.25" header="0.25" footer="0.25"/>
  <pageSetup paperSize="9" scale="98" orientation="portrait" r:id="rId1"/>
  <headerFooter alignWithMargins="0">
    <oddFooter>&amp;C&amp;"Times New Roman,Regular"&amp;11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B2:O60"/>
  <sheetViews>
    <sheetView view="pageBreakPreview" topLeftCell="A5" zoomScaleNormal="100" zoomScaleSheetLayoutView="100" workbookViewId="0">
      <selection activeCell="J31" sqref="J31"/>
    </sheetView>
  </sheetViews>
  <sheetFormatPr defaultRowHeight="15"/>
  <cols>
    <col min="1" max="1" width="3.85546875" style="4" customWidth="1"/>
    <col min="2" max="2" width="43.7109375" style="4" customWidth="1"/>
    <col min="3" max="3" width="10.42578125" style="4" customWidth="1"/>
    <col min="4" max="4" width="0.7109375" style="4" hidden="1" customWidth="1"/>
    <col min="5" max="5" width="14.7109375" style="4" hidden="1" customWidth="1"/>
    <col min="6" max="6" width="0.7109375" style="4" customWidth="1"/>
    <col min="7" max="7" width="10.7109375" style="4" customWidth="1"/>
    <col min="8" max="8" width="0.7109375" style="4" customWidth="1"/>
    <col min="9" max="9" width="1.7109375" style="4" hidden="1" customWidth="1"/>
    <col min="10" max="10" width="9" style="4" customWidth="1"/>
    <col min="11" max="11" width="0.7109375" style="4" customWidth="1"/>
    <col min="12" max="12" width="12.7109375" style="4" customWidth="1"/>
    <col min="13" max="13" width="4.7109375" style="4" customWidth="1"/>
    <col min="14" max="14" width="11.28515625" style="4" bestFit="1" customWidth="1"/>
    <col min="15" max="15" width="10.7109375" style="4" bestFit="1" customWidth="1"/>
    <col min="16" max="16384" width="9.140625" style="4"/>
  </cols>
  <sheetData>
    <row r="2" spans="2:15" ht="15" customHeight="1">
      <c r="B2" s="22"/>
      <c r="C2" s="3"/>
      <c r="E2" s="5"/>
      <c r="F2" s="5"/>
      <c r="G2" s="5"/>
      <c r="H2" s="5"/>
      <c r="I2" s="6"/>
      <c r="J2" s="6"/>
      <c r="K2" s="6"/>
      <c r="L2" s="7"/>
      <c r="N2" s="7"/>
    </row>
    <row r="3" spans="2:15" ht="15" customHeight="1">
      <c r="B3" s="8" t="s">
        <v>88</v>
      </c>
    </row>
    <row r="4" spans="2:15" ht="15" customHeight="1">
      <c r="B4" s="8"/>
    </row>
    <row r="5" spans="2:15" ht="15" customHeight="1">
      <c r="B5" s="22" t="s">
        <v>89</v>
      </c>
    </row>
    <row r="7" spans="2:15">
      <c r="C7" s="77" t="s">
        <v>90</v>
      </c>
      <c r="D7" s="9"/>
      <c r="E7" s="77" t="s">
        <v>91</v>
      </c>
      <c r="F7" s="9"/>
      <c r="G7" s="77" t="s">
        <v>92</v>
      </c>
      <c r="H7" s="9"/>
      <c r="J7" s="77" t="s">
        <v>93</v>
      </c>
      <c r="L7" s="77" t="s">
        <v>94</v>
      </c>
    </row>
    <row r="8" spans="2:15">
      <c r="C8" s="9" t="s">
        <v>95</v>
      </c>
      <c r="D8" s="9"/>
      <c r="E8" s="9" t="s">
        <v>95</v>
      </c>
      <c r="F8" s="9"/>
      <c r="G8" s="9" t="s">
        <v>64</v>
      </c>
      <c r="H8" s="9"/>
      <c r="J8" s="9" t="s">
        <v>96</v>
      </c>
      <c r="L8" s="9"/>
    </row>
    <row r="9" spans="2:15">
      <c r="C9" s="9"/>
      <c r="D9" s="9"/>
      <c r="E9" s="9"/>
      <c r="F9" s="9"/>
      <c r="G9" s="9"/>
      <c r="H9" s="9"/>
      <c r="J9" s="9" t="s">
        <v>97</v>
      </c>
      <c r="L9" s="9"/>
    </row>
    <row r="10" spans="2:15">
      <c r="C10" s="78" t="s">
        <v>7</v>
      </c>
      <c r="D10" s="9"/>
      <c r="E10" s="78" t="s">
        <v>7</v>
      </c>
      <c r="F10" s="9"/>
      <c r="G10" s="78" t="s">
        <v>7</v>
      </c>
      <c r="H10" s="9"/>
      <c r="J10" s="78" t="s">
        <v>7</v>
      </c>
      <c r="L10" s="78" t="s">
        <v>7</v>
      </c>
    </row>
    <row r="11" spans="2:15">
      <c r="C11" s="6"/>
      <c r="D11" s="6"/>
      <c r="E11" s="6"/>
      <c r="F11" s="6"/>
      <c r="G11" s="6"/>
      <c r="H11" s="6"/>
      <c r="I11" s="6"/>
      <c r="J11" s="6"/>
      <c r="K11" s="6"/>
      <c r="L11" s="6"/>
    </row>
    <row r="12" spans="2:15" hidden="1">
      <c r="B12" s="4" t="s">
        <v>98</v>
      </c>
      <c r="C12" s="36">
        <v>86090</v>
      </c>
      <c r="D12" s="36"/>
      <c r="E12" s="36"/>
      <c r="F12" s="36"/>
      <c r="G12" s="36">
        <v>0</v>
      </c>
      <c r="H12" s="36"/>
      <c r="I12" s="36"/>
      <c r="J12" s="36"/>
      <c r="K12" s="36"/>
      <c r="L12" s="17">
        <v>86090</v>
      </c>
      <c r="O12" s="79"/>
    </row>
    <row r="13" spans="2:15" ht="9.9499999999999993" hidden="1" customHeight="1">
      <c r="B13" s="159"/>
      <c r="C13" s="36"/>
      <c r="D13" s="36"/>
      <c r="E13" s="36"/>
      <c r="F13" s="36"/>
      <c r="G13" s="36"/>
      <c r="H13" s="36"/>
      <c r="I13" s="36"/>
      <c r="J13" s="36"/>
      <c r="K13" s="36"/>
      <c r="L13" s="36"/>
      <c r="O13" s="80"/>
    </row>
    <row r="14" spans="2:15" hidden="1">
      <c r="B14" s="23" t="s">
        <v>99</v>
      </c>
      <c r="C14" s="17">
        <v>0</v>
      </c>
      <c r="D14" s="17"/>
      <c r="E14" s="17">
        <v>0</v>
      </c>
      <c r="F14" s="36"/>
      <c r="G14" s="17">
        <v>663077</v>
      </c>
      <c r="H14" s="36"/>
      <c r="I14" s="17"/>
      <c r="J14" s="17"/>
      <c r="K14" s="36"/>
      <c r="L14" s="17">
        <v>663077</v>
      </c>
    </row>
    <row r="15" spans="2:15" ht="9.9499999999999993" hidden="1" customHeight="1">
      <c r="B15" s="159"/>
      <c r="C15" s="36"/>
      <c r="D15" s="36"/>
      <c r="E15" s="160">
        <v>0</v>
      </c>
      <c r="F15" s="36"/>
      <c r="G15" s="36"/>
      <c r="H15" s="36"/>
      <c r="I15" s="17"/>
      <c r="J15" s="17"/>
      <c r="K15" s="36"/>
      <c r="L15" s="36"/>
      <c r="N15" s="6"/>
    </row>
    <row r="16" spans="2:15" hidden="1">
      <c r="C16" s="36"/>
      <c r="D16" s="36"/>
      <c r="E16" s="36"/>
      <c r="F16" s="36"/>
      <c r="G16" s="36"/>
      <c r="H16" s="36"/>
      <c r="I16" s="17"/>
      <c r="J16" s="17"/>
      <c r="K16" s="36"/>
      <c r="L16" s="36"/>
      <c r="N16" s="6"/>
    </row>
    <row r="17" spans="2:15" ht="15.75" hidden="1" thickBot="1">
      <c r="B17" s="4" t="s">
        <v>100</v>
      </c>
      <c r="C17" s="35">
        <v>86090</v>
      </c>
      <c r="D17" s="36"/>
      <c r="E17" s="35"/>
      <c r="F17" s="36"/>
      <c r="G17" s="35">
        <v>663077</v>
      </c>
      <c r="H17" s="36"/>
      <c r="I17" s="17"/>
      <c r="J17" s="17"/>
      <c r="K17" s="36"/>
      <c r="L17" s="35">
        <v>86090</v>
      </c>
    </row>
    <row r="18" spans="2:15" hidden="1">
      <c r="C18" s="36"/>
      <c r="D18" s="36"/>
      <c r="E18" s="36"/>
      <c r="F18" s="36"/>
      <c r="G18" s="36"/>
      <c r="H18" s="36"/>
      <c r="I18" s="36"/>
      <c r="J18" s="36"/>
      <c r="K18" s="36"/>
      <c r="L18" s="36"/>
    </row>
    <row r="19" spans="2:15">
      <c r="B19" s="4" t="s">
        <v>101</v>
      </c>
      <c r="C19" s="1">
        <v>86090</v>
      </c>
      <c r="D19" s="1"/>
      <c r="E19" s="1"/>
      <c r="G19" s="6">
        <v>600990</v>
      </c>
      <c r="J19" s="1">
        <v>0</v>
      </c>
      <c r="L19" s="17">
        <v>687080</v>
      </c>
      <c r="N19" s="6"/>
    </row>
    <row r="20" spans="2:15">
      <c r="B20" s="159"/>
      <c r="G20" s="6"/>
      <c r="J20" s="1"/>
      <c r="L20" s="6"/>
    </row>
    <row r="21" spans="2:15">
      <c r="B21" s="23" t="s">
        <v>102</v>
      </c>
      <c r="C21" s="76">
        <v>0</v>
      </c>
      <c r="D21" s="76"/>
      <c r="E21" s="76"/>
      <c r="F21" s="73"/>
      <c r="G21" s="17">
        <v>1278069</v>
      </c>
      <c r="J21" s="1">
        <v>0</v>
      </c>
      <c r="L21" s="395">
        <v>1278069</v>
      </c>
    </row>
    <row r="22" spans="2:15">
      <c r="B22" s="23"/>
      <c r="C22" s="76"/>
      <c r="D22" s="76"/>
      <c r="E22" s="76"/>
      <c r="F22" s="73"/>
      <c r="G22" s="1"/>
      <c r="J22" s="1"/>
      <c r="L22" s="1"/>
    </row>
    <row r="23" spans="2:15">
      <c r="B23" s="23" t="s">
        <v>103</v>
      </c>
      <c r="C23" s="76">
        <v>0</v>
      </c>
      <c r="D23" s="76"/>
      <c r="E23" s="76"/>
      <c r="F23" s="73"/>
      <c r="G23" s="1">
        <v>0</v>
      </c>
      <c r="J23" s="1">
        <v>152545</v>
      </c>
      <c r="L23" s="1">
        <v>152545</v>
      </c>
    </row>
    <row r="24" spans="2:15">
      <c r="B24" s="161"/>
      <c r="C24" s="76"/>
      <c r="D24" s="76"/>
      <c r="E24" s="76"/>
      <c r="F24" s="73"/>
      <c r="G24" s="1"/>
      <c r="J24" s="1"/>
      <c r="L24" s="1"/>
    </row>
    <row r="25" spans="2:15" ht="15.75" thickBot="1">
      <c r="B25" s="4" t="s">
        <v>104</v>
      </c>
      <c r="C25" s="35">
        <v>86090</v>
      </c>
      <c r="D25" s="36"/>
      <c r="E25" s="35">
        <v>0</v>
      </c>
      <c r="F25" s="36"/>
      <c r="G25" s="35">
        <v>1879059</v>
      </c>
      <c r="H25" s="36">
        <v>0</v>
      </c>
      <c r="I25" s="35">
        <v>0</v>
      </c>
      <c r="J25" s="31">
        <v>152545</v>
      </c>
      <c r="K25" s="36"/>
      <c r="L25" s="35">
        <v>2117694</v>
      </c>
      <c r="N25" s="79"/>
    </row>
    <row r="26" spans="2:15" ht="15.75" thickTop="1">
      <c r="C26" s="36"/>
      <c r="D26" s="36"/>
      <c r="E26" s="36"/>
      <c r="F26" s="36"/>
      <c r="G26" s="36"/>
      <c r="H26" s="36"/>
      <c r="I26" s="17"/>
      <c r="J26" s="1"/>
      <c r="K26" s="36"/>
      <c r="L26" s="36"/>
    </row>
    <row r="27" spans="2:15">
      <c r="B27" s="4" t="s">
        <v>105</v>
      </c>
      <c r="C27" s="36">
        <v>86090</v>
      </c>
      <c r="D27" s="36"/>
      <c r="E27" s="36"/>
      <c r="F27" s="36"/>
      <c r="G27" s="36">
        <v>1879059</v>
      </c>
      <c r="H27" s="36"/>
      <c r="I27" s="17"/>
      <c r="J27" s="1">
        <v>152545</v>
      </c>
      <c r="K27" s="36"/>
      <c r="L27" s="36">
        <v>2117694</v>
      </c>
      <c r="N27" s="79">
        <v>0</v>
      </c>
      <c r="O27" s="79"/>
    </row>
    <row r="28" spans="2:15">
      <c r="B28" s="159"/>
      <c r="C28" s="36"/>
      <c r="D28" s="36"/>
      <c r="E28" s="36"/>
      <c r="F28" s="36"/>
      <c r="G28" s="36"/>
      <c r="H28" s="36"/>
      <c r="I28" s="17"/>
      <c r="J28" s="1"/>
      <c r="K28" s="36"/>
      <c r="L28" s="36"/>
    </row>
    <row r="29" spans="2:15">
      <c r="B29" s="23" t="s">
        <v>102</v>
      </c>
      <c r="C29" s="76">
        <v>0</v>
      </c>
      <c r="D29" s="36"/>
      <c r="E29" s="36"/>
      <c r="F29" s="36"/>
      <c r="G29" s="36">
        <v>4374567.1099999994</v>
      </c>
      <c r="H29" s="36"/>
      <c r="I29" s="17"/>
      <c r="J29" s="76">
        <v>0</v>
      </c>
      <c r="K29" s="36"/>
      <c r="L29" s="393">
        <v>4374567.1099999994</v>
      </c>
    </row>
    <row r="30" spans="2:15">
      <c r="B30" s="23"/>
      <c r="C30" s="76"/>
      <c r="D30" s="36"/>
      <c r="E30" s="36"/>
      <c r="F30" s="36"/>
      <c r="G30" s="36"/>
      <c r="H30" s="36"/>
      <c r="I30" s="17"/>
      <c r="J30" s="1"/>
      <c r="K30" s="36"/>
      <c r="L30" s="36"/>
    </row>
    <row r="31" spans="2:15">
      <c r="B31" s="23" t="s">
        <v>106</v>
      </c>
      <c r="C31" s="76">
        <v>0</v>
      </c>
      <c r="D31" s="36"/>
      <c r="E31" s="36"/>
      <c r="F31" s="36"/>
      <c r="G31" s="36">
        <v>0</v>
      </c>
      <c r="H31" s="36"/>
      <c r="I31" s="17"/>
      <c r="J31" s="1">
        <v>70276</v>
      </c>
      <c r="K31" s="36"/>
      <c r="L31" s="36">
        <v>70276</v>
      </c>
    </row>
    <row r="32" spans="2:15">
      <c r="B32" s="161"/>
      <c r="C32" s="36"/>
      <c r="D32" s="36"/>
      <c r="E32" s="36"/>
      <c r="F32" s="36"/>
      <c r="G32" s="36"/>
      <c r="H32" s="36"/>
      <c r="I32" s="17"/>
      <c r="J32" s="1"/>
      <c r="K32" s="36"/>
      <c r="L32" s="36"/>
      <c r="N32" s="206"/>
    </row>
    <row r="33" spans="2:12" ht="15.75" thickBot="1">
      <c r="B33" s="4" t="s">
        <v>107</v>
      </c>
      <c r="C33" s="35">
        <v>86090</v>
      </c>
      <c r="D33" s="36"/>
      <c r="E33" s="35">
        <v>0</v>
      </c>
      <c r="F33" s="36"/>
      <c r="G33" s="35">
        <v>6253626.1099999994</v>
      </c>
      <c r="H33" s="36">
        <v>0</v>
      </c>
      <c r="I33" s="35">
        <v>0</v>
      </c>
      <c r="J33" s="31">
        <v>222821</v>
      </c>
      <c r="K33" s="36"/>
      <c r="L33" s="35">
        <v>6562537.1099999994</v>
      </c>
    </row>
    <row r="34" spans="2:12" ht="15.75" thickTop="1">
      <c r="C34" s="36"/>
      <c r="D34" s="36"/>
      <c r="E34" s="36"/>
      <c r="F34" s="36"/>
      <c r="G34" s="36"/>
      <c r="H34" s="36"/>
      <c r="I34" s="17"/>
      <c r="J34" s="17"/>
      <c r="K34" s="36"/>
      <c r="L34" s="36"/>
    </row>
    <row r="35" spans="2:12">
      <c r="B35" s="58" t="s">
        <v>76</v>
      </c>
      <c r="C35" s="36"/>
      <c r="D35" s="36"/>
      <c r="E35" s="36"/>
      <c r="F35" s="36"/>
      <c r="G35" s="36"/>
      <c r="H35" s="36"/>
      <c r="I35" s="17"/>
      <c r="J35" s="17"/>
      <c r="K35" s="36"/>
      <c r="L35" s="36"/>
    </row>
    <row r="36" spans="2:12">
      <c r="B36" s="58"/>
      <c r="C36" s="36"/>
      <c r="D36" s="36"/>
      <c r="E36" s="36"/>
      <c r="F36" s="36"/>
      <c r="G36" s="36"/>
      <c r="H36" s="36"/>
      <c r="I36" s="17"/>
      <c r="J36" s="17"/>
      <c r="K36" s="36"/>
      <c r="L36" s="36"/>
    </row>
    <row r="37" spans="2:12" ht="15" customHeight="1">
      <c r="B37" s="430" t="s">
        <v>47</v>
      </c>
      <c r="C37" s="431"/>
      <c r="D37" s="431"/>
      <c r="E37" s="431"/>
      <c r="F37" s="431"/>
      <c r="G37" s="431"/>
      <c r="H37" s="431"/>
      <c r="I37" s="431"/>
      <c r="J37" s="431"/>
      <c r="K37" s="431"/>
      <c r="L37" s="431"/>
    </row>
    <row r="38" spans="2:12" ht="30" customHeight="1">
      <c r="B38" s="431"/>
      <c r="C38" s="431"/>
      <c r="D38" s="431"/>
      <c r="E38" s="431"/>
      <c r="F38" s="431"/>
      <c r="G38" s="431"/>
      <c r="H38" s="431"/>
      <c r="I38" s="431"/>
      <c r="J38" s="431"/>
      <c r="K38" s="431"/>
      <c r="L38" s="431"/>
    </row>
    <row r="39" spans="2:12">
      <c r="C39" s="36"/>
      <c r="D39" s="36"/>
      <c r="E39" s="36"/>
      <c r="F39" s="36"/>
      <c r="G39" s="36"/>
      <c r="H39" s="36"/>
      <c r="I39" s="17"/>
      <c r="J39" s="17"/>
      <c r="K39" s="36"/>
      <c r="L39" s="36"/>
    </row>
    <row r="40" spans="2:12">
      <c r="C40" s="36"/>
      <c r="D40" s="36"/>
      <c r="E40" s="36"/>
      <c r="F40" s="36"/>
      <c r="G40" s="36"/>
      <c r="H40" s="36"/>
      <c r="I40" s="17"/>
      <c r="J40" s="17"/>
      <c r="K40" s="36"/>
      <c r="L40" s="36"/>
    </row>
    <row r="41" spans="2:12">
      <c r="C41" s="36"/>
      <c r="D41" s="36"/>
      <c r="E41" s="36"/>
      <c r="F41" s="36"/>
      <c r="G41" s="36"/>
      <c r="H41" s="36"/>
      <c r="I41" s="17"/>
      <c r="J41" s="17"/>
      <c r="K41" s="36"/>
      <c r="L41" s="36"/>
    </row>
    <row r="42" spans="2:12">
      <c r="C42" s="36"/>
      <c r="D42" s="36"/>
      <c r="E42" s="36"/>
      <c r="F42" s="36"/>
      <c r="G42" s="36"/>
      <c r="H42" s="36"/>
      <c r="I42" s="17"/>
      <c r="J42" s="17"/>
      <c r="K42" s="36"/>
      <c r="L42" s="36"/>
    </row>
    <row r="43" spans="2:12">
      <c r="C43" s="36"/>
      <c r="D43" s="36"/>
      <c r="E43" s="36"/>
      <c r="F43" s="36"/>
      <c r="G43" s="36"/>
      <c r="H43" s="36"/>
      <c r="I43" s="17"/>
      <c r="J43" s="17"/>
      <c r="K43" s="36"/>
      <c r="L43" s="36"/>
    </row>
    <row r="44" spans="2:12">
      <c r="C44" s="36"/>
      <c r="D44" s="36"/>
      <c r="E44" s="36"/>
      <c r="F44" s="36"/>
      <c r="G44" s="36"/>
      <c r="H44" s="36"/>
      <c r="I44" s="17"/>
      <c r="J44" s="17"/>
      <c r="K44" s="36"/>
      <c r="L44" s="36"/>
    </row>
    <row r="45" spans="2:12">
      <c r="C45" s="36"/>
      <c r="D45" s="36"/>
      <c r="E45" s="36"/>
      <c r="F45" s="36"/>
      <c r="G45" s="36"/>
      <c r="H45" s="36"/>
      <c r="I45" s="17"/>
      <c r="J45" s="17"/>
      <c r="K45" s="36"/>
      <c r="L45" s="36"/>
    </row>
    <row r="46" spans="2:12">
      <c r="C46" s="36"/>
      <c r="D46" s="36"/>
      <c r="E46" s="36"/>
      <c r="F46" s="36"/>
      <c r="G46" s="36"/>
      <c r="H46" s="36"/>
      <c r="I46" s="17"/>
      <c r="J46" s="17"/>
      <c r="K46" s="36"/>
      <c r="L46" s="36"/>
    </row>
    <row r="47" spans="2:12">
      <c r="C47" s="36"/>
      <c r="D47" s="36"/>
      <c r="E47" s="36"/>
      <c r="F47" s="36"/>
      <c r="G47" s="36"/>
      <c r="H47" s="36"/>
      <c r="I47" s="17"/>
      <c r="J47" s="17"/>
      <c r="K47" s="36"/>
      <c r="L47" s="36"/>
    </row>
    <row r="48" spans="2:12">
      <c r="C48" s="36"/>
      <c r="D48" s="36"/>
      <c r="E48" s="36"/>
      <c r="F48" s="36"/>
      <c r="G48" s="36"/>
      <c r="H48" s="36"/>
      <c r="I48" s="17"/>
      <c r="J48" s="17"/>
      <c r="K48" s="36"/>
      <c r="L48" s="36"/>
    </row>
    <row r="49" spans="2:12">
      <c r="C49" s="36"/>
      <c r="D49" s="36"/>
      <c r="E49" s="36"/>
      <c r="F49" s="36"/>
      <c r="G49" s="36"/>
      <c r="H49" s="36"/>
      <c r="I49" s="17"/>
      <c r="J49" s="17"/>
      <c r="K49" s="36"/>
      <c r="L49" s="36"/>
    </row>
    <row r="50" spans="2:12">
      <c r="C50" s="36"/>
      <c r="D50" s="36"/>
      <c r="E50" s="36"/>
      <c r="F50" s="36"/>
      <c r="G50" s="36"/>
      <c r="H50" s="36"/>
      <c r="I50" s="17"/>
      <c r="J50" s="17"/>
      <c r="K50" s="36"/>
      <c r="L50" s="36"/>
    </row>
    <row r="51" spans="2:12">
      <c r="C51" s="36"/>
      <c r="D51" s="36"/>
      <c r="E51" s="36"/>
      <c r="F51" s="36"/>
      <c r="G51" s="36"/>
      <c r="H51" s="36"/>
      <c r="I51" s="17"/>
      <c r="J51" s="17"/>
      <c r="K51" s="36"/>
      <c r="L51" s="36"/>
    </row>
    <row r="52" spans="2:12">
      <c r="C52" s="36"/>
      <c r="D52" s="36"/>
      <c r="E52" s="36"/>
      <c r="F52" s="36"/>
      <c r="G52" s="36"/>
      <c r="H52" s="36"/>
      <c r="I52" s="17"/>
      <c r="J52" s="17"/>
      <c r="K52" s="36"/>
      <c r="L52" s="36"/>
    </row>
    <row r="53" spans="2:12">
      <c r="C53" s="36"/>
      <c r="D53" s="36"/>
      <c r="E53" s="36"/>
      <c r="F53" s="36"/>
      <c r="G53" s="36"/>
      <c r="H53" s="36"/>
      <c r="I53" s="17"/>
      <c r="J53" s="17"/>
      <c r="K53" s="36"/>
      <c r="L53" s="36"/>
    </row>
    <row r="54" spans="2:12">
      <c r="C54" s="36"/>
      <c r="D54" s="36"/>
      <c r="E54" s="36"/>
      <c r="F54" s="36"/>
      <c r="G54" s="36"/>
      <c r="H54" s="36"/>
      <c r="I54" s="17"/>
      <c r="J54" s="17"/>
      <c r="K54" s="36"/>
      <c r="L54" s="36"/>
    </row>
    <row r="55" spans="2:12">
      <c r="C55" s="36"/>
      <c r="D55" s="36"/>
      <c r="E55" s="36"/>
      <c r="F55" s="36"/>
      <c r="G55" s="36"/>
      <c r="H55" s="36"/>
      <c r="I55" s="17"/>
      <c r="J55" s="17"/>
      <c r="K55" s="36"/>
      <c r="L55" s="36"/>
    </row>
    <row r="56" spans="2:12">
      <c r="C56" s="36"/>
      <c r="D56" s="36"/>
      <c r="E56" s="36"/>
      <c r="F56" s="36"/>
      <c r="G56" s="36"/>
      <c r="H56" s="36"/>
      <c r="I56" s="17"/>
      <c r="J56" s="17"/>
      <c r="K56" s="36"/>
      <c r="L56" s="36"/>
    </row>
    <row r="57" spans="2:12" ht="15" customHeight="1">
      <c r="B57" s="2"/>
    </row>
    <row r="58" spans="2:12" ht="15" customHeight="1"/>
    <row r="59" spans="2:12">
      <c r="B59" s="2"/>
      <c r="C59" s="2"/>
      <c r="D59" s="2"/>
      <c r="E59" s="2"/>
      <c r="F59" s="2"/>
      <c r="G59" s="2"/>
      <c r="H59" s="2"/>
      <c r="I59" s="2"/>
      <c r="J59" s="2"/>
      <c r="K59" s="2"/>
    </row>
    <row r="60" spans="2:12">
      <c r="B60" s="4" t="s">
        <v>108</v>
      </c>
    </row>
  </sheetData>
  <mergeCells count="1">
    <mergeCell ref="B37:L38"/>
  </mergeCells>
  <phoneticPr fontId="0" type="noConversion"/>
  <pageMargins left="1" right="0.75" top="1" bottom="0.25" header="0.5" footer="0.5"/>
  <pageSetup paperSize="9" scale="98" orientation="portrait" r:id="rId1"/>
  <headerFooter alignWithMargins="0">
    <oddFooter xml:space="preserve">&amp;C&amp;"Times New Roman,Regular"&amp;11 4&amp;"Arial,Regular"&amp;10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sheetPr>
  <dimension ref="B1:I63"/>
  <sheetViews>
    <sheetView view="pageBreakPreview" topLeftCell="A22" zoomScale="117" zoomScaleNormal="100" zoomScaleSheetLayoutView="117" workbookViewId="0">
      <selection activeCell="D41" sqref="D41"/>
    </sheetView>
  </sheetViews>
  <sheetFormatPr defaultRowHeight="15"/>
  <cols>
    <col min="1" max="1" width="2.5703125" style="58" customWidth="1"/>
    <col min="2" max="2" width="58" style="58" customWidth="1"/>
    <col min="3" max="3" width="8.28515625" style="58" customWidth="1"/>
    <col min="4" max="4" width="11" style="55" bestFit="1" customWidth="1"/>
    <col min="5" max="5" width="0.5703125" style="58" customWidth="1"/>
    <col min="6" max="6" width="11" style="58" bestFit="1" customWidth="1"/>
    <col min="7" max="7" width="12.28515625" style="58" customWidth="1"/>
    <col min="8" max="8" width="9.140625" style="58"/>
    <col min="9" max="9" width="12.85546875" style="58" bestFit="1" customWidth="1"/>
    <col min="10" max="16384" width="9.140625" style="58"/>
  </cols>
  <sheetData>
    <row r="1" spans="2:9" s="54" customFormat="1">
      <c r="D1" s="55">
        <v>0.10999999940395355</v>
      </c>
      <c r="G1" s="1">
        <v>0.10999999940395355</v>
      </c>
    </row>
    <row r="2" spans="2:9" ht="15" customHeight="1">
      <c r="B2" s="22"/>
      <c r="C2" s="56"/>
      <c r="D2" s="57"/>
    </row>
    <row r="3" spans="2:9" ht="15" customHeight="1">
      <c r="B3" s="8" t="s">
        <v>109</v>
      </c>
      <c r="C3" s="56"/>
      <c r="D3" s="57"/>
      <c r="G3" s="63"/>
    </row>
    <row r="4" spans="2:9" ht="15" customHeight="1">
      <c r="B4" s="8"/>
      <c r="C4" s="56"/>
      <c r="D4" s="57"/>
    </row>
    <row r="5" spans="2:9" ht="15" customHeight="1">
      <c r="B5" s="56" t="s">
        <v>110</v>
      </c>
      <c r="C5" s="56"/>
      <c r="D5" s="9">
        <v>2014</v>
      </c>
      <c r="E5" s="4"/>
      <c r="F5" s="9">
        <v>2013</v>
      </c>
    </row>
    <row r="6" spans="2:9">
      <c r="C6" s="56" t="s">
        <v>6</v>
      </c>
      <c r="D6" s="10" t="s">
        <v>7</v>
      </c>
      <c r="E6" s="4"/>
      <c r="F6" s="10" t="s">
        <v>7</v>
      </c>
    </row>
    <row r="7" spans="2:9">
      <c r="D7" s="3"/>
    </row>
    <row r="8" spans="2:9">
      <c r="B8" s="59" t="s">
        <v>111</v>
      </c>
    </row>
    <row r="9" spans="2:9">
      <c r="B9" s="2" t="s">
        <v>112</v>
      </c>
      <c r="D9" s="394">
        <v>4374567.1099999994</v>
      </c>
      <c r="F9" s="396">
        <v>1278069</v>
      </c>
      <c r="G9" s="63">
        <v>4374567.1099999994</v>
      </c>
      <c r="H9" s="63"/>
    </row>
    <row r="10" spans="2:9">
      <c r="B10" s="2"/>
      <c r="D10" s="60"/>
      <c r="F10" s="62"/>
      <c r="G10" s="63"/>
    </row>
    <row r="11" spans="2:9">
      <c r="B11" s="64" t="s">
        <v>113</v>
      </c>
      <c r="D11" s="61"/>
      <c r="G11" s="63"/>
    </row>
    <row r="12" spans="2:9" ht="6" customHeight="1">
      <c r="B12" s="64"/>
      <c r="D12" s="61"/>
      <c r="G12" s="63"/>
    </row>
    <row r="13" spans="2:9">
      <c r="B13" s="58" t="s">
        <v>40</v>
      </c>
      <c r="C13" s="97">
        <v>11</v>
      </c>
      <c r="D13" s="61">
        <v>977736</v>
      </c>
      <c r="F13" s="61">
        <v>739240</v>
      </c>
      <c r="G13" s="63"/>
      <c r="I13" s="63">
        <v>2704338</v>
      </c>
    </row>
    <row r="14" spans="2:9">
      <c r="B14" s="4" t="s">
        <v>114</v>
      </c>
      <c r="C14" s="97">
        <v>12</v>
      </c>
      <c r="D14" s="61">
        <v>87833</v>
      </c>
      <c r="F14" s="61">
        <v>70279</v>
      </c>
      <c r="G14" s="63"/>
      <c r="I14" s="1">
        <v>2704338</v>
      </c>
    </row>
    <row r="15" spans="2:9" hidden="1">
      <c r="B15" s="58" t="s">
        <v>115</v>
      </c>
      <c r="C15" s="290">
        <v>8</v>
      </c>
      <c r="D15" s="61">
        <v>0</v>
      </c>
      <c r="F15" s="61">
        <v>0</v>
      </c>
      <c r="G15" s="101">
        <v>-15179</v>
      </c>
    </row>
    <row r="16" spans="2:9">
      <c r="B16" s="58" t="s">
        <v>116</v>
      </c>
      <c r="C16" s="290">
        <v>8</v>
      </c>
      <c r="D16" s="402">
        <v>-14126</v>
      </c>
      <c r="F16" s="61">
        <v>-1545</v>
      </c>
      <c r="G16" s="101"/>
    </row>
    <row r="17" spans="2:9">
      <c r="B17" s="22" t="s">
        <v>117</v>
      </c>
      <c r="D17" s="212">
        <v>5426010.1099999994</v>
      </c>
      <c r="F17" s="212">
        <v>2086043</v>
      </c>
      <c r="G17" s="101"/>
    </row>
    <row r="18" spans="2:9">
      <c r="B18" s="22"/>
      <c r="D18" s="145"/>
      <c r="F18" s="145"/>
      <c r="G18" s="101"/>
      <c r="I18" s="63">
        <v>-29008</v>
      </c>
    </row>
    <row r="19" spans="2:9">
      <c r="B19" s="22" t="s">
        <v>118</v>
      </c>
      <c r="D19" s="61"/>
      <c r="F19" s="61"/>
      <c r="G19" s="101"/>
      <c r="I19" s="1">
        <v>-29008</v>
      </c>
    </row>
    <row r="20" spans="2:9">
      <c r="B20" s="23" t="s">
        <v>119</v>
      </c>
      <c r="D20" s="398">
        <v>-1363688</v>
      </c>
      <c r="F20" s="61">
        <v>0</v>
      </c>
      <c r="G20" s="101"/>
      <c r="I20" s="1"/>
    </row>
    <row r="21" spans="2:9">
      <c r="B21" s="12" t="s">
        <v>120</v>
      </c>
      <c r="D21" s="398">
        <v>0</v>
      </c>
      <c r="F21" s="61">
        <v>-3930</v>
      </c>
      <c r="G21" s="63">
        <v>0</v>
      </c>
    </row>
    <row r="22" spans="2:9">
      <c r="B22" s="12" t="s">
        <v>121</v>
      </c>
      <c r="D22" s="398">
        <v>-1145979</v>
      </c>
      <c r="F22" s="61">
        <v>1274068</v>
      </c>
      <c r="G22" s="63">
        <v>-15179</v>
      </c>
    </row>
    <row r="23" spans="2:9">
      <c r="B23" s="58" t="s">
        <v>122</v>
      </c>
      <c r="D23" s="398">
        <v>-420224</v>
      </c>
      <c r="F23" s="61">
        <v>1705204</v>
      </c>
      <c r="G23" s="63"/>
    </row>
    <row r="24" spans="2:9">
      <c r="B24" s="58" t="s">
        <v>123</v>
      </c>
      <c r="D24" s="399">
        <v>440159</v>
      </c>
      <c r="F24" s="62">
        <v>-204651</v>
      </c>
      <c r="G24" s="63"/>
    </row>
    <row r="25" spans="2:9">
      <c r="B25" s="66" t="s">
        <v>124</v>
      </c>
      <c r="D25" s="407">
        <v>2936278.1099999994</v>
      </c>
      <c r="F25" s="67">
        <v>4856734</v>
      </c>
      <c r="G25" s="63"/>
    </row>
    <row r="26" spans="2:9">
      <c r="D26" s="65"/>
      <c r="G26" s="63"/>
    </row>
    <row r="27" spans="2:9">
      <c r="B27" s="56" t="s">
        <v>125</v>
      </c>
      <c r="C27" s="56"/>
      <c r="D27" s="61"/>
      <c r="G27" s="63">
        <v>119884</v>
      </c>
    </row>
    <row r="28" spans="2:9" hidden="1">
      <c r="B28" s="12" t="s">
        <v>126</v>
      </c>
      <c r="C28" s="56"/>
      <c r="D28" s="61"/>
      <c r="G28" s="63"/>
    </row>
    <row r="29" spans="2:9">
      <c r="B29" s="58" t="s">
        <v>127</v>
      </c>
      <c r="C29" s="97">
        <v>11</v>
      </c>
      <c r="D29" s="400">
        <v>-3682074</v>
      </c>
      <c r="E29" s="63"/>
      <c r="F29" s="55">
        <v>-2102804</v>
      </c>
      <c r="G29" s="63">
        <v>-2704338</v>
      </c>
      <c r="I29" s="63">
        <v>-2675330</v>
      </c>
    </row>
    <row r="30" spans="2:9" hidden="1">
      <c r="B30" s="58" t="s">
        <v>128</v>
      </c>
      <c r="C30" s="97"/>
      <c r="D30" s="76">
        <v>0</v>
      </c>
      <c r="E30" s="63"/>
      <c r="F30" s="1">
        <v>0</v>
      </c>
      <c r="G30" s="63">
        <v>-2584454</v>
      </c>
    </row>
    <row r="31" spans="2:9">
      <c r="B31" s="58" t="s">
        <v>129</v>
      </c>
      <c r="C31" s="97">
        <v>12</v>
      </c>
      <c r="D31" s="55">
        <v>-58825</v>
      </c>
      <c r="E31" s="63"/>
      <c r="F31" s="55">
        <v>-6698</v>
      </c>
      <c r="G31" s="63"/>
      <c r="I31" s="1">
        <v>2675330</v>
      </c>
    </row>
    <row r="32" spans="2:9">
      <c r="B32" s="58" t="s">
        <v>130</v>
      </c>
      <c r="C32" s="97"/>
      <c r="D32" s="403">
        <v>14126</v>
      </c>
      <c r="E32" s="63"/>
      <c r="F32" s="55">
        <v>1545</v>
      </c>
      <c r="G32" s="63"/>
      <c r="I32" s="1"/>
    </row>
    <row r="33" spans="2:9" ht="15.75" customHeight="1">
      <c r="B33" s="66" t="s">
        <v>131</v>
      </c>
      <c r="D33" s="407">
        <v>-3726773</v>
      </c>
      <c r="F33" s="67">
        <v>-2107957</v>
      </c>
      <c r="G33" s="63"/>
      <c r="I33" s="339">
        <v>-0.10999999940395355</v>
      </c>
    </row>
    <row r="34" spans="2:9" ht="15.75" customHeight="1">
      <c r="B34" s="66"/>
      <c r="D34" s="62"/>
      <c r="F34" s="62"/>
      <c r="G34" s="63"/>
    </row>
    <row r="35" spans="2:9">
      <c r="B35" s="11" t="s">
        <v>132</v>
      </c>
      <c r="D35" s="61"/>
      <c r="F35" s="23"/>
      <c r="G35" s="63"/>
    </row>
    <row r="36" spans="2:9">
      <c r="B36" s="2" t="s">
        <v>133</v>
      </c>
      <c r="C36" s="97">
        <v>17</v>
      </c>
      <c r="D36" s="61">
        <v>70276</v>
      </c>
      <c r="F36" s="333">
        <v>152545</v>
      </c>
      <c r="G36" s="63"/>
    </row>
    <row r="37" spans="2:9">
      <c r="B37" s="8" t="s">
        <v>134</v>
      </c>
      <c r="D37" s="407">
        <v>70276</v>
      </c>
      <c r="F37" s="67">
        <v>152545</v>
      </c>
      <c r="G37" s="63"/>
    </row>
    <row r="38" spans="2:9">
      <c r="B38" s="8"/>
      <c r="D38" s="61"/>
      <c r="F38" s="23"/>
      <c r="G38" s="63"/>
    </row>
    <row r="39" spans="2:9">
      <c r="B39" s="59" t="s">
        <v>135</v>
      </c>
      <c r="C39" s="56"/>
      <c r="D39" s="406">
        <v>-720218.8900000006</v>
      </c>
      <c r="F39" s="61">
        <v>2901322</v>
      </c>
      <c r="G39" s="63">
        <v>-720219</v>
      </c>
      <c r="H39" s="63">
        <v>0.10999999940395355</v>
      </c>
    </row>
    <row r="40" spans="2:9">
      <c r="B40" s="59" t="s">
        <v>136</v>
      </c>
      <c r="C40" s="56"/>
      <c r="D40" s="406">
        <v>3717974</v>
      </c>
      <c r="F40" s="62">
        <v>816652</v>
      </c>
      <c r="G40" s="63"/>
    </row>
    <row r="41" spans="2:9" ht="16.5" customHeight="1" thickBot="1">
      <c r="B41" s="56" t="s">
        <v>137</v>
      </c>
      <c r="C41" s="97">
        <v>15</v>
      </c>
      <c r="D41" s="405">
        <v>2997755.1099999994</v>
      </c>
      <c r="F41" s="405">
        <v>3717974</v>
      </c>
      <c r="G41" s="63">
        <v>3717974</v>
      </c>
    </row>
    <row r="42" spans="2:9" ht="15.75" thickTop="1">
      <c r="F42" s="63"/>
      <c r="G42" s="63"/>
    </row>
    <row r="43" spans="2:9">
      <c r="B43" s="58" t="s">
        <v>76</v>
      </c>
    </row>
    <row r="45" spans="2:9">
      <c r="B45" s="432" t="s">
        <v>47</v>
      </c>
      <c r="C45" s="433"/>
      <c r="D45" s="433"/>
      <c r="E45" s="425"/>
      <c r="F45" s="425"/>
    </row>
    <row r="46" spans="2:9" ht="31.5" customHeight="1">
      <c r="B46" s="433"/>
      <c r="C46" s="433"/>
      <c r="D46" s="433"/>
      <c r="E46" s="425"/>
      <c r="F46" s="425"/>
    </row>
    <row r="55" spans="2:6">
      <c r="F55" s="69"/>
    </row>
    <row r="56" spans="2:6" ht="15" customHeight="1">
      <c r="B56" s="432"/>
      <c r="C56" s="433"/>
      <c r="D56" s="433"/>
      <c r="E56" s="425"/>
      <c r="F56" s="425"/>
    </row>
    <row r="57" spans="2:6" ht="29.25" customHeight="1">
      <c r="B57" s="433"/>
      <c r="C57" s="433"/>
      <c r="D57" s="433"/>
      <c r="E57" s="425"/>
      <c r="F57" s="425"/>
    </row>
    <row r="63" spans="2:6">
      <c r="B63" s="58" t="s">
        <v>108</v>
      </c>
    </row>
  </sheetData>
  <mergeCells count="2">
    <mergeCell ref="B56:F57"/>
    <mergeCell ref="B45:F46"/>
  </mergeCells>
  <pageMargins left="1" right="0.75" top="1" bottom="0.25" header="0.5" footer="0.27"/>
  <pageSetup paperSize="9" scale="95" orientation="portrait" r:id="rId1"/>
  <headerFooter alignWithMargins="0">
    <oddFooter>&amp;C&amp;"Times New Roman,Regular"&amp;11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B2:L50"/>
  <sheetViews>
    <sheetView view="pageBreakPreview" topLeftCell="A13" zoomScaleNormal="90" zoomScaleSheetLayoutView="100" workbookViewId="0">
      <selection activeCell="J27" sqref="J27"/>
    </sheetView>
  </sheetViews>
  <sheetFormatPr defaultRowHeight="15"/>
  <cols>
    <col min="1" max="1" width="2.5703125" style="4" customWidth="1"/>
    <col min="2" max="2" width="3.28515625" style="4" customWidth="1"/>
    <col min="3" max="3" width="57.85546875" style="4" customWidth="1"/>
    <col min="4" max="4" width="0.28515625" style="4" customWidth="1"/>
    <col min="5" max="5" width="11.28515625" style="4" bestFit="1" customWidth="1"/>
    <col min="6" max="6" width="0.42578125" style="4" customWidth="1"/>
    <col min="7" max="7" width="11" style="4" customWidth="1"/>
    <col min="8" max="8" width="13.7109375" style="4" bestFit="1" customWidth="1"/>
    <col min="9" max="9" width="11.42578125" style="4" bestFit="1" customWidth="1"/>
    <col min="10" max="16384" width="9.140625" style="4"/>
  </cols>
  <sheetData>
    <row r="2" spans="2:12" s="29" customFormat="1" ht="15" customHeight="1">
      <c r="B2" s="22"/>
      <c r="F2" s="30"/>
      <c r="G2" s="30"/>
      <c r="L2" s="41"/>
    </row>
    <row r="3" spans="2:12" s="29" customFormat="1" ht="15" customHeight="1">
      <c r="B3" s="39" t="s">
        <v>138</v>
      </c>
      <c r="F3" s="30"/>
      <c r="G3" s="30"/>
      <c r="L3" s="41"/>
    </row>
    <row r="4" spans="2:12" s="29" customFormat="1" ht="15" customHeight="1">
      <c r="B4" s="39"/>
      <c r="F4" s="30"/>
      <c r="G4" s="30"/>
      <c r="L4" s="41"/>
    </row>
    <row r="5" spans="2:12" s="29" customFormat="1" ht="15" customHeight="1">
      <c r="B5" s="22" t="s">
        <v>89</v>
      </c>
      <c r="F5" s="30"/>
      <c r="G5" s="30"/>
      <c r="L5" s="41"/>
    </row>
    <row r="6" spans="2:12" s="29" customFormat="1" ht="14.25" customHeight="1">
      <c r="B6" s="39"/>
      <c r="F6" s="30"/>
      <c r="G6" s="30"/>
      <c r="L6" s="41"/>
    </row>
    <row r="7" spans="2:12" s="29" customFormat="1" ht="15.75" customHeight="1">
      <c r="B7" s="42">
        <v>6</v>
      </c>
      <c r="C7" s="39" t="s">
        <v>139</v>
      </c>
      <c r="D7" s="39"/>
      <c r="E7" s="9">
        <v>2014</v>
      </c>
      <c r="F7" s="4"/>
      <c r="G7" s="9">
        <v>2013</v>
      </c>
    </row>
    <row r="8" spans="2:12" s="29" customFormat="1" ht="15.75" customHeight="1">
      <c r="B8" s="44"/>
      <c r="E8" s="10" t="s">
        <v>7</v>
      </c>
      <c r="F8" s="4"/>
      <c r="G8" s="10" t="s">
        <v>7</v>
      </c>
    </row>
    <row r="9" spans="2:12" s="29" customFormat="1" ht="17.25" customHeight="1">
      <c r="B9" s="44"/>
      <c r="E9" s="3"/>
      <c r="F9" s="40"/>
      <c r="G9" s="3"/>
    </row>
    <row r="10" spans="2:12" s="29" customFormat="1" ht="15.75" customHeight="1">
      <c r="B10" s="44"/>
      <c r="C10" s="34" t="s">
        <v>140</v>
      </c>
      <c r="D10" s="34"/>
      <c r="E10" s="33">
        <v>30720</v>
      </c>
      <c r="F10" s="40"/>
      <c r="G10" s="1">
        <v>15100</v>
      </c>
    </row>
    <row r="11" spans="2:12" s="29" customFormat="1" ht="15.75" customHeight="1">
      <c r="B11" s="44"/>
      <c r="C11" s="34" t="s">
        <v>141</v>
      </c>
      <c r="D11" s="34"/>
      <c r="E11" s="1">
        <v>0</v>
      </c>
      <c r="F11" s="40"/>
      <c r="G11" s="1">
        <v>50000</v>
      </c>
    </row>
    <row r="12" spans="2:12" s="29" customFormat="1" ht="15.75" customHeight="1" thickBot="1">
      <c r="B12" s="44"/>
      <c r="C12" s="34"/>
      <c r="D12" s="34"/>
      <c r="E12" s="389">
        <v>30720</v>
      </c>
      <c r="F12" s="40"/>
      <c r="G12" s="68">
        <v>65100</v>
      </c>
    </row>
    <row r="13" spans="2:12" s="29" customFormat="1" ht="13.5" customHeight="1" thickTop="1">
      <c r="B13" s="44"/>
      <c r="C13" s="34"/>
      <c r="D13" s="34"/>
      <c r="E13" s="33"/>
      <c r="F13" s="40"/>
      <c r="G13" s="30"/>
    </row>
    <row r="14" spans="2:12" s="29" customFormat="1" ht="15.75" customHeight="1">
      <c r="B14" s="42">
        <v>7</v>
      </c>
      <c r="C14" s="39" t="s">
        <v>142</v>
      </c>
      <c r="D14" s="34"/>
      <c r="E14" s="9">
        <v>2014</v>
      </c>
      <c r="F14" s="4"/>
      <c r="G14" s="9">
        <v>2013</v>
      </c>
    </row>
    <row r="15" spans="2:12" s="29" customFormat="1" ht="15.75" customHeight="1">
      <c r="B15" s="44"/>
      <c r="C15" s="39" t="s">
        <v>143</v>
      </c>
      <c r="D15" s="34"/>
      <c r="E15" s="10" t="s">
        <v>7</v>
      </c>
      <c r="F15" s="4"/>
      <c r="G15" s="10" t="s">
        <v>7</v>
      </c>
    </row>
    <row r="16" spans="2:12" s="29" customFormat="1" ht="15.75" customHeight="1">
      <c r="B16" s="44"/>
      <c r="C16" s="39" t="s">
        <v>144</v>
      </c>
      <c r="D16" s="34"/>
      <c r="E16" s="3"/>
      <c r="F16" s="40"/>
      <c r="G16" s="3"/>
    </row>
    <row r="17" spans="2:9" s="29" customFormat="1" ht="14.25" customHeight="1">
      <c r="B17" s="44"/>
      <c r="C17" s="34"/>
      <c r="D17" s="34"/>
      <c r="E17" s="3"/>
      <c r="F17" s="40"/>
      <c r="G17" s="30"/>
    </row>
    <row r="18" spans="2:9" s="29" customFormat="1" ht="15.75" customHeight="1">
      <c r="B18" s="44"/>
      <c r="C18" s="34" t="s">
        <v>145</v>
      </c>
      <c r="D18" s="34"/>
      <c r="E18" s="33">
        <v>1602519</v>
      </c>
      <c r="F18" s="40"/>
      <c r="G18" s="1">
        <v>310442</v>
      </c>
    </row>
    <row r="19" spans="2:9" s="29" customFormat="1" ht="15.75" customHeight="1">
      <c r="B19" s="44"/>
      <c r="C19" s="34" t="s">
        <v>146</v>
      </c>
      <c r="D19" s="34"/>
      <c r="E19" s="33">
        <v>12950002</v>
      </c>
      <c r="F19" s="40"/>
      <c r="G19" s="1">
        <v>7112798</v>
      </c>
    </row>
    <row r="20" spans="2:9" s="29" customFormat="1" ht="15.75" customHeight="1" thickBot="1">
      <c r="B20" s="44"/>
      <c r="C20" s="34"/>
      <c r="D20" s="34"/>
      <c r="E20" s="389">
        <v>14552521</v>
      </c>
      <c r="F20" s="40"/>
      <c r="G20" s="81">
        <v>7423240</v>
      </c>
    </row>
    <row r="21" spans="2:9" s="29" customFormat="1" ht="14.25" customHeight="1" thickTop="1">
      <c r="B21" s="44"/>
      <c r="C21" s="34"/>
      <c r="D21" s="34"/>
      <c r="E21" s="40"/>
      <c r="F21" s="40"/>
    </row>
    <row r="22" spans="2:9">
      <c r="B22" s="42">
        <v>8</v>
      </c>
      <c r="C22" s="39" t="s">
        <v>147</v>
      </c>
      <c r="D22" s="39"/>
      <c r="E22" s="9">
        <v>2014</v>
      </c>
      <c r="G22" s="9">
        <v>2013</v>
      </c>
    </row>
    <row r="23" spans="2:9">
      <c r="B23" s="29"/>
      <c r="C23" s="34"/>
      <c r="D23" s="34"/>
      <c r="E23" s="10" t="s">
        <v>7</v>
      </c>
      <c r="G23" s="10" t="s">
        <v>7</v>
      </c>
    </row>
    <row r="24" spans="2:9" ht="14.25" customHeight="1">
      <c r="B24" s="29"/>
      <c r="C24" s="34"/>
      <c r="D24" s="34"/>
      <c r="E24" s="33"/>
    </row>
    <row r="25" spans="2:9">
      <c r="B25" s="29"/>
      <c r="C25" s="34" t="s">
        <v>148</v>
      </c>
      <c r="D25" s="34"/>
      <c r="E25" s="33">
        <v>594546</v>
      </c>
      <c r="G25" s="1">
        <v>601144</v>
      </c>
      <c r="H25" s="297"/>
      <c r="I25" s="208"/>
    </row>
    <row r="26" spans="2:9">
      <c r="B26" s="29"/>
      <c r="C26" s="34" t="s">
        <v>149</v>
      </c>
      <c r="D26" s="34"/>
      <c r="E26" s="33">
        <v>45688</v>
      </c>
      <c r="G26" s="1">
        <v>189220</v>
      </c>
      <c r="H26" s="297"/>
      <c r="I26" s="208"/>
    </row>
    <row r="27" spans="2:9">
      <c r="B27" s="29"/>
      <c r="C27" s="34" t="s">
        <v>150</v>
      </c>
      <c r="D27" s="34"/>
      <c r="E27" s="33">
        <v>73456</v>
      </c>
      <c r="G27" s="1">
        <v>87578</v>
      </c>
      <c r="H27" s="297"/>
    </row>
    <row r="28" spans="2:9">
      <c r="B28" s="29"/>
      <c r="C28" s="34" t="s">
        <v>116</v>
      </c>
      <c r="D28" s="34"/>
      <c r="E28" s="404">
        <v>14126</v>
      </c>
      <c r="G28" s="1">
        <v>1545</v>
      </c>
      <c r="H28" s="401"/>
    </row>
    <row r="29" spans="2:9">
      <c r="B29" s="29"/>
      <c r="C29" s="34" t="s">
        <v>151</v>
      </c>
      <c r="D29" s="34"/>
      <c r="E29" s="33">
        <v>92588</v>
      </c>
      <c r="G29" s="1">
        <v>120102</v>
      </c>
      <c r="H29" s="297"/>
    </row>
    <row r="30" spans="2:9">
      <c r="B30" s="29"/>
      <c r="C30" s="34" t="s">
        <v>152</v>
      </c>
      <c r="D30" s="34"/>
      <c r="E30" s="33">
        <v>125020.11</v>
      </c>
      <c r="G30" s="1">
        <v>0</v>
      </c>
      <c r="H30" s="297"/>
    </row>
    <row r="31" spans="2:9">
      <c r="B31" s="29"/>
      <c r="C31" s="34" t="s">
        <v>153</v>
      </c>
      <c r="D31" s="39"/>
      <c r="E31" s="33">
        <v>30040</v>
      </c>
      <c r="G31" s="1">
        <v>49884</v>
      </c>
      <c r="H31" s="297"/>
    </row>
    <row r="32" spans="2:9" hidden="1">
      <c r="B32" s="29"/>
      <c r="C32" s="58" t="s">
        <v>115</v>
      </c>
      <c r="D32" s="39"/>
      <c r="E32" s="1"/>
      <c r="G32" s="1"/>
      <c r="H32" s="297"/>
      <c r="I32" s="49"/>
    </row>
    <row r="33" spans="2:9" hidden="1">
      <c r="B33" s="29"/>
      <c r="C33" s="58" t="s">
        <v>154</v>
      </c>
      <c r="D33" s="39"/>
      <c r="E33" s="1"/>
      <c r="G33" s="1">
        <v>0</v>
      </c>
      <c r="H33" s="297"/>
      <c r="I33" s="49"/>
    </row>
    <row r="34" spans="2:9" ht="15.75" thickBot="1">
      <c r="B34" s="29"/>
      <c r="E34" s="389">
        <v>975464.11</v>
      </c>
      <c r="G34" s="81">
        <v>1049473</v>
      </c>
    </row>
    <row r="35" spans="2:9" ht="14.25" customHeight="1" thickTop="1"/>
    <row r="36" spans="2:9">
      <c r="B36" s="42">
        <v>9</v>
      </c>
      <c r="C36" s="43" t="s">
        <v>155</v>
      </c>
      <c r="E36" s="9">
        <v>2014</v>
      </c>
      <c r="G36" s="9">
        <v>2013</v>
      </c>
    </row>
    <row r="37" spans="2:9">
      <c r="C37" s="29"/>
      <c r="E37" s="10" t="s">
        <v>7</v>
      </c>
      <c r="G37" s="10" t="s">
        <v>7</v>
      </c>
    </row>
    <row r="38" spans="2:9" ht="14.25" customHeight="1">
      <c r="C38" s="29"/>
    </row>
    <row r="39" spans="2:9">
      <c r="C39" s="17" t="s">
        <v>156</v>
      </c>
      <c r="E39" s="33">
        <v>7152480</v>
      </c>
      <c r="G39" s="1">
        <v>5493700</v>
      </c>
    </row>
    <row r="40" spans="2:9" hidden="1">
      <c r="C40" s="17" t="s">
        <v>157</v>
      </c>
      <c r="E40" s="1">
        <v>0</v>
      </c>
      <c r="G40" s="1">
        <v>0</v>
      </c>
    </row>
    <row r="41" spans="2:9">
      <c r="C41" s="17" t="s">
        <v>158</v>
      </c>
      <c r="E41" s="1">
        <v>420773</v>
      </c>
      <c r="G41" s="1">
        <v>324567</v>
      </c>
    </row>
    <row r="42" spans="2:9" hidden="1">
      <c r="C42" s="17" t="s">
        <v>159</v>
      </c>
      <c r="E42" s="76"/>
      <c r="G42" s="1">
        <v>0</v>
      </c>
    </row>
    <row r="43" spans="2:9" hidden="1">
      <c r="C43" s="17" t="s">
        <v>160</v>
      </c>
      <c r="E43" s="1"/>
      <c r="G43" s="1">
        <v>0</v>
      </c>
    </row>
    <row r="44" spans="2:9">
      <c r="C44" s="17" t="s">
        <v>161</v>
      </c>
      <c r="E44" s="1">
        <v>525089</v>
      </c>
      <c r="G44" s="1">
        <v>375843</v>
      </c>
      <c r="H44" s="49"/>
    </row>
    <row r="45" spans="2:9" ht="15.75" thickBot="1">
      <c r="E45" s="389">
        <v>8098342</v>
      </c>
      <c r="G45" s="31">
        <v>6194110</v>
      </c>
    </row>
    <row r="46" spans="2:9" ht="15.75" thickTop="1"/>
    <row r="47" spans="2:9">
      <c r="B47" s="42">
        <v>10</v>
      </c>
      <c r="C47" s="22" t="s">
        <v>162</v>
      </c>
    </row>
    <row r="49" spans="3:7">
      <c r="C49" s="434" t="s">
        <v>163</v>
      </c>
      <c r="D49" s="434"/>
      <c r="E49" s="434"/>
      <c r="F49" s="434"/>
      <c r="G49" s="434"/>
    </row>
    <row r="50" spans="3:7">
      <c r="C50" s="434"/>
      <c r="D50" s="434"/>
      <c r="E50" s="434"/>
      <c r="F50" s="434"/>
      <c r="G50" s="434"/>
    </row>
  </sheetData>
  <mergeCells count="1">
    <mergeCell ref="C49:G50"/>
  </mergeCells>
  <phoneticPr fontId="2" type="noConversion"/>
  <pageMargins left="1" right="0.75" top="1" bottom="0.5" header="0.25" footer="0"/>
  <pageSetup paperSize="9" orientation="portrait" r:id="rId1"/>
  <headerFooter alignWithMargins="0">
    <oddFooter>&amp;C&amp;"Times New Roman,Regular"&amp;11 12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2:L44"/>
  <sheetViews>
    <sheetView view="pageBreakPreview" zoomScaleNormal="90" zoomScaleSheetLayoutView="90" workbookViewId="0">
      <selection activeCell="G19" sqref="G19"/>
    </sheetView>
  </sheetViews>
  <sheetFormatPr defaultRowHeight="15"/>
  <cols>
    <col min="1" max="1" width="2.5703125" style="4" customWidth="1"/>
    <col min="2" max="2" width="3.28515625" style="4" customWidth="1"/>
    <col min="3" max="3" width="58.5703125" style="4" customWidth="1"/>
    <col min="4" max="4" width="0.28515625" style="4" customWidth="1"/>
    <col min="5" max="5" width="11" style="4" bestFit="1" customWidth="1"/>
    <col min="6" max="6" width="0.42578125" style="4" customWidth="1"/>
    <col min="7" max="7" width="11" style="4" customWidth="1"/>
    <col min="8" max="16384" width="9.140625" style="4"/>
  </cols>
  <sheetData>
    <row r="2" spans="2:12" s="29" customFormat="1" ht="14.25" customHeight="1">
      <c r="B2" s="22" t="s">
        <v>164</v>
      </c>
      <c r="F2" s="30"/>
      <c r="G2" s="30"/>
      <c r="L2" s="41"/>
    </row>
    <row r="3" spans="2:12" s="29" customFormat="1" ht="15.75" customHeight="1">
      <c r="B3" s="39" t="s">
        <v>138</v>
      </c>
      <c r="F3" s="30"/>
      <c r="G3" s="30"/>
      <c r="L3" s="41"/>
    </row>
    <row r="4" spans="2:12" s="29" customFormat="1" ht="14.25" customHeight="1">
      <c r="B4" s="39"/>
      <c r="F4" s="30"/>
      <c r="G4" s="30"/>
      <c r="L4" s="41"/>
    </row>
    <row r="5" spans="2:12" s="29" customFormat="1" ht="15.75" customHeight="1">
      <c r="B5" s="39" t="s">
        <v>165</v>
      </c>
      <c r="F5" s="30"/>
      <c r="G5" s="30"/>
      <c r="L5" s="41"/>
    </row>
    <row r="6" spans="2:12" s="29" customFormat="1" ht="14.25" customHeight="1">
      <c r="B6" s="39"/>
      <c r="F6" s="30"/>
      <c r="G6" s="30"/>
      <c r="L6" s="41"/>
    </row>
    <row r="7" spans="2:12" s="29" customFormat="1" ht="15.75" customHeight="1">
      <c r="B7" s="42">
        <v>10</v>
      </c>
      <c r="C7" s="22" t="s">
        <v>162</v>
      </c>
      <c r="D7" s="39"/>
      <c r="E7" s="9">
        <v>2011</v>
      </c>
      <c r="F7" s="40"/>
      <c r="G7" s="9">
        <v>2010</v>
      </c>
    </row>
    <row r="8" spans="2:12" s="29" customFormat="1" ht="15.75" customHeight="1">
      <c r="B8" s="44"/>
      <c r="E8" s="10" t="s">
        <v>7</v>
      </c>
      <c r="F8" s="40"/>
      <c r="G8" s="10" t="s">
        <v>7</v>
      </c>
    </row>
    <row r="9" spans="2:12" s="29" customFormat="1" ht="17.25" customHeight="1">
      <c r="B9" s="44"/>
      <c r="E9" s="3" t="s">
        <v>166</v>
      </c>
      <c r="F9" s="40"/>
      <c r="G9" s="3" t="s">
        <v>167</v>
      </c>
    </row>
    <row r="10" spans="2:12" s="29" customFormat="1" ht="15.75" customHeight="1">
      <c r="B10" s="44"/>
      <c r="C10" s="39"/>
      <c r="D10" s="39"/>
      <c r="F10" s="40"/>
      <c r="G10" s="30"/>
    </row>
    <row r="11" spans="2:12" s="30" customFormat="1" ht="15.75" customHeight="1">
      <c r="B11" s="144"/>
      <c r="C11" s="15" t="s">
        <v>168</v>
      </c>
      <c r="D11" s="72"/>
      <c r="E11" s="73">
        <v>0</v>
      </c>
      <c r="F11" s="73"/>
      <c r="G11" s="73">
        <v>0</v>
      </c>
    </row>
    <row r="12" spans="2:12" s="30" customFormat="1" ht="15.75" customHeight="1" thickBot="1">
      <c r="B12" s="144"/>
      <c r="C12" s="72"/>
      <c r="D12" s="72"/>
      <c r="E12" s="90"/>
      <c r="F12" s="40"/>
      <c r="G12" s="31"/>
    </row>
    <row r="13" spans="2:12" s="30" customFormat="1" ht="15.75" customHeight="1" thickTop="1">
      <c r="B13" s="144"/>
      <c r="C13" s="72"/>
      <c r="D13" s="72"/>
      <c r="E13" s="62"/>
      <c r="F13" s="40"/>
      <c r="G13" s="145"/>
    </row>
    <row r="14" spans="2:12" s="30" customFormat="1" ht="13.5" customHeight="1">
      <c r="B14" s="144"/>
      <c r="C14" s="72"/>
      <c r="D14" s="72"/>
      <c r="E14" s="40"/>
      <c r="F14" s="40"/>
    </row>
    <row r="15" spans="2:12" s="30" customFormat="1" ht="15.75" customHeight="1">
      <c r="B15" s="146"/>
      <c r="C15" s="147"/>
      <c r="D15" s="72"/>
      <c r="E15" s="9"/>
      <c r="F15" s="40"/>
      <c r="G15" s="9"/>
    </row>
    <row r="16" spans="2:12" s="30" customFormat="1" ht="15.75" customHeight="1">
      <c r="B16" s="144"/>
      <c r="C16" s="147"/>
      <c r="D16" s="72"/>
      <c r="E16" s="10"/>
      <c r="F16" s="40"/>
      <c r="G16" s="10"/>
    </row>
    <row r="17" spans="2:9" s="30" customFormat="1" ht="15.75" customHeight="1">
      <c r="B17" s="144"/>
      <c r="C17" s="147"/>
      <c r="D17" s="72"/>
      <c r="E17" s="3"/>
      <c r="F17" s="40"/>
      <c r="G17" s="3"/>
    </row>
    <row r="18" spans="2:9" s="30" customFormat="1" ht="14.25" customHeight="1">
      <c r="B18" s="144"/>
      <c r="C18" s="72"/>
      <c r="D18" s="72"/>
      <c r="E18" s="3"/>
      <c r="F18" s="40"/>
    </row>
    <row r="19" spans="2:9" s="30" customFormat="1" ht="15.75" customHeight="1">
      <c r="B19" s="144"/>
      <c r="C19" s="72"/>
      <c r="D19" s="72"/>
      <c r="E19" s="40"/>
      <c r="F19" s="40"/>
      <c r="G19" s="27"/>
    </row>
    <row r="20" spans="2:9" s="30" customFormat="1" ht="15.75" customHeight="1">
      <c r="B20" s="144"/>
      <c r="C20" s="72"/>
      <c r="D20" s="72"/>
      <c r="E20" s="40"/>
      <c r="F20" s="40"/>
      <c r="G20" s="27"/>
    </row>
    <row r="21" spans="2:9" s="30" customFormat="1" ht="15.75" customHeight="1">
      <c r="B21" s="144"/>
      <c r="C21" s="72"/>
      <c r="D21" s="72"/>
      <c r="E21" s="62"/>
      <c r="F21" s="40"/>
      <c r="G21" s="62"/>
    </row>
    <row r="22" spans="2:9" s="30" customFormat="1" ht="14.25" customHeight="1">
      <c r="B22" s="144"/>
      <c r="C22" s="72"/>
      <c r="D22" s="72"/>
      <c r="E22" s="40"/>
      <c r="F22" s="40"/>
    </row>
    <row r="23" spans="2:9">
      <c r="B23" s="146"/>
      <c r="C23" s="147"/>
      <c r="D23" s="147"/>
      <c r="E23" s="9"/>
      <c r="F23" s="40"/>
      <c r="G23" s="9"/>
    </row>
    <row r="24" spans="2:9">
      <c r="B24" s="30"/>
      <c r="C24" s="72"/>
      <c r="D24" s="72"/>
      <c r="E24" s="10"/>
      <c r="F24" s="40"/>
      <c r="G24" s="10"/>
    </row>
    <row r="25" spans="2:9" ht="15.75" customHeight="1">
      <c r="B25" s="30"/>
      <c r="C25" s="72"/>
      <c r="D25" s="72"/>
      <c r="E25" s="3"/>
      <c r="F25" s="40"/>
      <c r="G25" s="3"/>
    </row>
    <row r="26" spans="2:9" ht="14.25" customHeight="1">
      <c r="B26" s="30"/>
      <c r="C26" s="72"/>
      <c r="D26" s="72"/>
      <c r="E26" s="40"/>
    </row>
    <row r="27" spans="2:9">
      <c r="B27" s="30"/>
      <c r="C27" s="72"/>
      <c r="D27" s="72"/>
      <c r="E27" s="40"/>
      <c r="G27" s="27"/>
    </row>
    <row r="28" spans="2:9">
      <c r="B28" s="30"/>
      <c r="C28" s="72"/>
      <c r="D28" s="72"/>
      <c r="E28" s="40"/>
      <c r="G28" s="27"/>
    </row>
    <row r="29" spans="2:9">
      <c r="B29" s="30"/>
      <c r="C29" s="148"/>
      <c r="D29" s="72"/>
      <c r="E29" s="73"/>
      <c r="G29" s="27"/>
    </row>
    <row r="30" spans="2:9">
      <c r="B30" s="30"/>
      <c r="C30" s="72"/>
      <c r="D30" s="72"/>
      <c r="E30" s="40"/>
      <c r="G30" s="27"/>
    </row>
    <row r="31" spans="2:9">
      <c r="B31" s="30"/>
      <c r="C31" s="72"/>
      <c r="D31" s="147"/>
      <c r="E31" s="40"/>
      <c r="G31" s="27"/>
    </row>
    <row r="32" spans="2:9">
      <c r="B32" s="30"/>
      <c r="C32" s="58"/>
      <c r="D32" s="147"/>
      <c r="E32" s="27"/>
      <c r="G32" s="27"/>
      <c r="I32" s="49"/>
    </row>
    <row r="33" spans="2:7">
      <c r="B33" s="30"/>
      <c r="E33" s="62"/>
      <c r="G33" s="62"/>
    </row>
    <row r="34" spans="2:7" ht="14.25" customHeight="1"/>
    <row r="35" spans="2:7">
      <c r="B35" s="146"/>
      <c r="C35" s="142"/>
      <c r="E35" s="9"/>
      <c r="F35" s="40"/>
      <c r="G35" s="9"/>
    </row>
    <row r="36" spans="2:7">
      <c r="C36" s="30"/>
      <c r="E36" s="10"/>
      <c r="F36" s="40"/>
      <c r="G36" s="10"/>
    </row>
    <row r="37" spans="2:7">
      <c r="C37" s="30"/>
      <c r="E37" s="3"/>
      <c r="F37" s="40"/>
      <c r="G37" s="3"/>
    </row>
    <row r="38" spans="2:7" ht="14.25" customHeight="1">
      <c r="C38" s="30"/>
    </row>
    <row r="39" spans="2:7">
      <c r="C39" s="36"/>
      <c r="E39" s="40"/>
      <c r="G39" s="27"/>
    </row>
    <row r="40" spans="2:7">
      <c r="C40" s="36"/>
      <c r="E40" s="40"/>
      <c r="G40" s="27"/>
    </row>
    <row r="41" spans="2:7">
      <c r="C41" s="36"/>
      <c r="E41" s="40"/>
      <c r="G41" s="27"/>
    </row>
    <row r="42" spans="2:7">
      <c r="C42" s="36"/>
      <c r="E42" s="40"/>
      <c r="G42" s="27"/>
    </row>
    <row r="43" spans="2:7">
      <c r="C43" s="36"/>
      <c r="E43" s="40"/>
      <c r="G43" s="27"/>
    </row>
    <row r="44" spans="2:7">
      <c r="E44" s="62"/>
      <c r="G44" s="27"/>
    </row>
  </sheetData>
  <pageMargins left="1" right="0.75" top="1" bottom="0.5" header="0.25" footer="0"/>
  <pageSetup paperSize="9" orientation="portrait" r:id="rId1"/>
  <headerFooter alignWithMargins="0">
    <oddFooter>&amp;C&amp;"Times New Roman,Regular"&amp;11 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sheetPr>
  <dimension ref="A1:X56"/>
  <sheetViews>
    <sheetView view="pageBreakPreview" topLeftCell="B10" zoomScaleNormal="100" zoomScaleSheetLayoutView="100" workbookViewId="0">
      <selection activeCell="P16" sqref="P16"/>
    </sheetView>
  </sheetViews>
  <sheetFormatPr defaultRowHeight="15"/>
  <cols>
    <col min="1" max="1" width="2.140625" style="4" customWidth="1"/>
    <col min="2" max="2" width="3.140625" style="22" customWidth="1"/>
    <col min="3" max="3" width="29.140625" style="4" customWidth="1"/>
    <col min="4" max="4" width="10.28515625" style="1" bestFit="1" customWidth="1"/>
    <col min="5" max="5" width="0.42578125" style="4" customWidth="1"/>
    <col min="6" max="6" width="13.85546875" style="4" customWidth="1"/>
    <col min="7" max="7" width="0.42578125" style="4" customWidth="1"/>
    <col min="8" max="8" width="9.85546875" style="4" customWidth="1"/>
    <col min="9" max="9" width="0.7109375" style="4" customWidth="1"/>
    <col min="10" max="10" width="10.85546875" style="4" customWidth="1"/>
    <col min="11" max="11" width="0.7109375" style="4" customWidth="1"/>
    <col min="12" max="12" width="11.42578125" style="4" bestFit="1" customWidth="1"/>
    <col min="13" max="13" width="0.7109375" style="4" customWidth="1"/>
    <col min="14" max="14" width="9.85546875" style="4" customWidth="1"/>
    <col min="15" max="15" width="0.7109375" style="4" customWidth="1"/>
    <col min="16" max="16" width="10.28515625" style="4" bestFit="1" customWidth="1"/>
    <col min="17" max="17" width="0.7109375" style="4" customWidth="1"/>
    <col min="18" max="18" width="12.85546875" style="4" bestFit="1" customWidth="1"/>
    <col min="19" max="19" width="10.28515625" style="4" bestFit="1" customWidth="1"/>
    <col min="20" max="20" width="9.140625" style="4"/>
    <col min="21" max="21" width="10.28515625" style="4" bestFit="1" customWidth="1"/>
    <col min="22" max="16384" width="9.140625" style="4"/>
  </cols>
  <sheetData>
    <row r="1" spans="2:24" ht="15.75" customHeight="1">
      <c r="D1" s="4"/>
    </row>
    <row r="2" spans="2:24" ht="15" customHeight="1">
      <c r="D2" s="4"/>
      <c r="H2" s="3"/>
      <c r="I2" s="3"/>
    </row>
    <row r="3" spans="2:24" ht="15" customHeight="1">
      <c r="B3" s="22" t="s">
        <v>138</v>
      </c>
      <c r="D3" s="4"/>
      <c r="H3" s="3"/>
      <c r="I3" s="3"/>
    </row>
    <row r="4" spans="2:24" ht="15" customHeight="1">
      <c r="D4" s="4"/>
      <c r="H4" s="3"/>
      <c r="I4" s="3"/>
    </row>
    <row r="5" spans="2:24" ht="15" customHeight="1">
      <c r="B5" s="22" t="s">
        <v>89</v>
      </c>
      <c r="D5" s="4"/>
    </row>
    <row r="6" spans="2:24">
      <c r="D6" s="4"/>
    </row>
    <row r="7" spans="2:24" ht="15.75" customHeight="1">
      <c r="B7" s="9">
        <v>11</v>
      </c>
      <c r="C7" s="3" t="s">
        <v>169</v>
      </c>
      <c r="D7" s="3"/>
      <c r="E7" s="3"/>
      <c r="F7" s="3"/>
      <c r="G7" s="3"/>
    </row>
    <row r="8" spans="2:24" ht="9" customHeight="1">
      <c r="C8" s="3"/>
      <c r="D8" s="3"/>
      <c r="E8" s="3"/>
      <c r="G8" s="3"/>
      <c r="J8" s="82"/>
    </row>
    <row r="9" spans="2:24" ht="15.75" customHeight="1">
      <c r="D9" s="77" t="s">
        <v>170</v>
      </c>
      <c r="F9" s="77" t="s">
        <v>171</v>
      </c>
      <c r="H9" s="77" t="s">
        <v>172</v>
      </c>
      <c r="I9" s="9"/>
      <c r="J9" s="9" t="s">
        <v>173</v>
      </c>
      <c r="K9" s="9"/>
      <c r="L9" s="77" t="s">
        <v>174</v>
      </c>
      <c r="M9" s="9"/>
      <c r="N9" s="77" t="s">
        <v>175</v>
      </c>
      <c r="O9" s="9"/>
      <c r="P9" s="77" t="s">
        <v>94</v>
      </c>
      <c r="Q9" s="9"/>
      <c r="R9" s="77" t="s">
        <v>94</v>
      </c>
    </row>
    <row r="10" spans="2:24" ht="15.75" customHeight="1">
      <c r="D10" s="9" t="s">
        <v>176</v>
      </c>
      <c r="F10" s="9" t="s">
        <v>177</v>
      </c>
      <c r="H10" s="9" t="s">
        <v>178</v>
      </c>
      <c r="I10" s="9"/>
      <c r="J10" s="9" t="s">
        <v>178</v>
      </c>
      <c r="K10" s="9"/>
      <c r="L10" s="9" t="s">
        <v>179</v>
      </c>
      <c r="M10" s="9"/>
      <c r="N10" s="9" t="s">
        <v>177</v>
      </c>
      <c r="O10" s="9"/>
      <c r="P10" s="9">
        <v>2014</v>
      </c>
      <c r="Q10" s="9"/>
      <c r="R10" s="9">
        <v>2013</v>
      </c>
    </row>
    <row r="11" spans="2:24" ht="15.75" customHeight="1">
      <c r="D11" s="78" t="s">
        <v>7</v>
      </c>
      <c r="F11" s="78" t="s">
        <v>7</v>
      </c>
      <c r="H11" s="78" t="s">
        <v>7</v>
      </c>
      <c r="I11" s="9"/>
      <c r="J11" s="78" t="s">
        <v>180</v>
      </c>
      <c r="K11" s="9"/>
      <c r="L11" s="78" t="s">
        <v>7</v>
      </c>
      <c r="M11" s="9"/>
      <c r="N11" s="78" t="s">
        <v>7</v>
      </c>
      <c r="O11" s="9"/>
      <c r="P11" s="78" t="s">
        <v>7</v>
      </c>
      <c r="Q11" s="9"/>
      <c r="R11" s="78" t="s">
        <v>7</v>
      </c>
      <c r="T11" s="4" t="s">
        <v>181</v>
      </c>
      <c r="U11" s="4" t="s">
        <v>182</v>
      </c>
      <c r="V11" s="4" t="s">
        <v>183</v>
      </c>
      <c r="X11" s="4" t="s">
        <v>184</v>
      </c>
    </row>
    <row r="12" spans="2:24" ht="15.75" customHeight="1">
      <c r="C12" s="3" t="s">
        <v>185</v>
      </c>
      <c r="D12" s="3"/>
      <c r="E12" s="3"/>
      <c r="F12" s="1"/>
      <c r="G12" s="88"/>
      <c r="H12" s="1"/>
      <c r="I12" s="27"/>
      <c r="J12" s="1"/>
      <c r="K12" s="27"/>
      <c r="L12" s="27"/>
      <c r="M12" s="27"/>
      <c r="N12" s="1"/>
    </row>
    <row r="13" spans="2:24" ht="9.75" customHeight="1">
      <c r="C13" s="83"/>
      <c r="D13" s="83"/>
      <c r="E13" s="83"/>
      <c r="F13" s="83"/>
      <c r="G13" s="83"/>
    </row>
    <row r="14" spans="2:24" ht="15.75" customHeight="1">
      <c r="C14" s="4" t="s">
        <v>186</v>
      </c>
      <c r="D14" s="1">
        <v>0</v>
      </c>
      <c r="F14" s="1">
        <v>711135</v>
      </c>
      <c r="H14" s="27">
        <v>316791</v>
      </c>
      <c r="I14" s="27"/>
      <c r="J14" s="27">
        <v>686598</v>
      </c>
      <c r="K14" s="27"/>
      <c r="L14" s="27">
        <v>2031069</v>
      </c>
      <c r="M14" s="27"/>
      <c r="N14" s="27">
        <v>75822</v>
      </c>
      <c r="O14" s="27"/>
      <c r="P14" s="27">
        <v>3821415</v>
      </c>
      <c r="Q14" s="36"/>
      <c r="R14" s="1">
        <v>1718611</v>
      </c>
      <c r="S14" s="4">
        <v>217004</v>
      </c>
      <c r="T14" s="49">
        <v>4038419</v>
      </c>
    </row>
    <row r="15" spans="2:24" ht="6.75" customHeight="1">
      <c r="H15" s="1"/>
      <c r="I15" s="27"/>
      <c r="J15" s="1"/>
      <c r="K15" s="27"/>
      <c r="L15" s="27"/>
      <c r="M15" s="27"/>
      <c r="N15" s="1"/>
      <c r="O15" s="27"/>
      <c r="P15" s="27"/>
      <c r="Q15" s="36"/>
    </row>
    <row r="16" spans="2:24" ht="15.75" customHeight="1">
      <c r="C16" s="4" t="s">
        <v>187</v>
      </c>
      <c r="D16" s="1">
        <v>2939690</v>
      </c>
      <c r="F16" s="1">
        <v>15185</v>
      </c>
      <c r="H16" s="1">
        <v>180750</v>
      </c>
      <c r="I16" s="27">
        <v>0</v>
      </c>
      <c r="J16" s="1">
        <v>382327</v>
      </c>
      <c r="K16" s="1">
        <v>0</v>
      </c>
      <c r="L16" s="1">
        <v>78274</v>
      </c>
      <c r="M16" s="1"/>
      <c r="N16" s="1">
        <v>85848</v>
      </c>
      <c r="O16" s="27"/>
      <c r="P16" s="27">
        <v>3682074</v>
      </c>
      <c r="Q16" s="36"/>
      <c r="R16" s="49">
        <v>2102804</v>
      </c>
      <c r="S16" s="49">
        <v>977736</v>
      </c>
      <c r="T16" s="49">
        <v>2704338</v>
      </c>
    </row>
    <row r="17" spans="3:21" ht="6.75" customHeight="1">
      <c r="H17" s="1"/>
      <c r="I17" s="27"/>
      <c r="J17" s="1"/>
      <c r="K17" s="27"/>
      <c r="L17" s="27"/>
      <c r="M17" s="27"/>
      <c r="N17" s="1"/>
      <c r="O17" s="27"/>
      <c r="P17" s="27"/>
      <c r="Q17" s="36"/>
    </row>
    <row r="18" spans="3:21" hidden="1">
      <c r="C18" s="4" t="s">
        <v>188</v>
      </c>
      <c r="F18" s="76">
        <v>0</v>
      </c>
      <c r="H18" s="76">
        <v>0</v>
      </c>
      <c r="I18" s="27"/>
      <c r="J18" s="76">
        <v>0</v>
      </c>
      <c r="K18" s="13"/>
      <c r="L18" s="76">
        <v>0</v>
      </c>
      <c r="M18" s="13"/>
      <c r="N18" s="76">
        <v>0</v>
      </c>
      <c r="O18" s="13"/>
      <c r="P18" s="76">
        <v>0</v>
      </c>
      <c r="Q18" s="36"/>
      <c r="R18" s="13">
        <v>0</v>
      </c>
      <c r="T18" s="6">
        <v>0</v>
      </c>
    </row>
    <row r="19" spans="3:21" ht="6.75" hidden="1" customHeight="1">
      <c r="H19" s="1"/>
      <c r="I19" s="27"/>
      <c r="J19" s="1"/>
      <c r="K19" s="27"/>
      <c r="L19" s="27"/>
      <c r="M19" s="27"/>
      <c r="N19" s="1"/>
      <c r="O19" s="27"/>
      <c r="P19" s="27"/>
      <c r="Q19" s="36"/>
    </row>
    <row r="20" spans="3:21" ht="15.75" customHeight="1">
      <c r="C20" s="4" t="s">
        <v>189</v>
      </c>
      <c r="D20" s="32">
        <v>2939690</v>
      </c>
      <c r="F20" s="32">
        <v>726320</v>
      </c>
      <c r="H20" s="32">
        <v>497541</v>
      </c>
      <c r="I20" s="27"/>
      <c r="J20" s="32">
        <v>1068925</v>
      </c>
      <c r="K20" s="27"/>
      <c r="L20" s="32">
        <v>2109343</v>
      </c>
      <c r="M20" s="27"/>
      <c r="N20" s="32">
        <v>161670</v>
      </c>
      <c r="O20" s="27"/>
      <c r="P20" s="32">
        <v>7503489</v>
      </c>
      <c r="Q20" s="36"/>
      <c r="R20" s="32">
        <v>3821415</v>
      </c>
      <c r="T20" s="6">
        <v>0</v>
      </c>
      <c r="U20" s="6">
        <v>0</v>
      </c>
    </row>
    <row r="21" spans="3:21">
      <c r="F21" s="49"/>
      <c r="H21" s="49"/>
      <c r="I21" s="27"/>
      <c r="J21" s="49"/>
      <c r="K21" s="27"/>
      <c r="L21" s="49"/>
      <c r="M21" s="27"/>
      <c r="N21" s="49"/>
      <c r="O21" s="27"/>
      <c r="P21" s="49"/>
      <c r="Q21" s="36"/>
    </row>
    <row r="22" spans="3:21" ht="15.75" customHeight="1">
      <c r="C22" s="3" t="s">
        <v>190</v>
      </c>
      <c r="D22" s="355"/>
      <c r="E22" s="3"/>
      <c r="F22" s="15"/>
      <c r="G22" s="3"/>
      <c r="H22" s="1"/>
      <c r="I22" s="27"/>
      <c r="J22" s="1"/>
      <c r="K22" s="27"/>
      <c r="L22" s="27"/>
      <c r="M22" s="27"/>
      <c r="N22" s="1"/>
      <c r="O22" s="27"/>
      <c r="P22" s="1"/>
      <c r="Q22" s="36"/>
      <c r="T22" s="6">
        <v>0</v>
      </c>
      <c r="U22" s="6">
        <v>0</v>
      </c>
    </row>
    <row r="23" spans="3:21" ht="6" customHeight="1">
      <c r="C23" s="3"/>
      <c r="D23" s="355"/>
      <c r="E23" s="3"/>
      <c r="F23" s="3"/>
      <c r="G23" s="3"/>
      <c r="H23" s="1"/>
      <c r="I23" s="27"/>
      <c r="J23" s="1"/>
      <c r="K23" s="27"/>
      <c r="L23" s="27"/>
      <c r="M23" s="27"/>
      <c r="N23" s="1"/>
      <c r="O23" s="27"/>
      <c r="P23" s="1"/>
      <c r="Q23" s="36"/>
    </row>
    <row r="24" spans="3:21" ht="15.75" customHeight="1">
      <c r="C24" s="4" t="s">
        <v>186</v>
      </c>
      <c r="D24" s="1">
        <v>0</v>
      </c>
      <c r="F24" s="1">
        <v>71932</v>
      </c>
      <c r="H24" s="27">
        <v>126331</v>
      </c>
      <c r="I24" s="27"/>
      <c r="J24" s="27">
        <v>365220</v>
      </c>
      <c r="K24" s="27"/>
      <c r="L24" s="27">
        <v>603426</v>
      </c>
      <c r="M24" s="27"/>
      <c r="N24" s="27">
        <v>18981</v>
      </c>
      <c r="O24" s="27">
        <v>0</v>
      </c>
      <c r="P24" s="27">
        <v>1185890</v>
      </c>
      <c r="Q24" s="36"/>
      <c r="R24" s="1">
        <v>466650</v>
      </c>
      <c r="T24" s="6">
        <v>0</v>
      </c>
      <c r="U24" s="6">
        <v>0</v>
      </c>
    </row>
    <row r="25" spans="3:21" ht="6" customHeight="1">
      <c r="F25" s="76"/>
      <c r="H25" s="1"/>
      <c r="I25" s="27"/>
      <c r="J25" s="27"/>
      <c r="K25" s="27"/>
      <c r="L25" s="27"/>
      <c r="M25" s="27"/>
      <c r="N25" s="27"/>
      <c r="O25" s="27"/>
      <c r="P25" s="27"/>
      <c r="Q25" s="36"/>
      <c r="R25" s="1"/>
    </row>
    <row r="26" spans="3:21" ht="15.75" customHeight="1">
      <c r="C26" s="4" t="s">
        <v>191</v>
      </c>
      <c r="D26" s="1">
        <v>0</v>
      </c>
      <c r="F26" s="1">
        <v>72593</v>
      </c>
      <c r="H26" s="1">
        <v>104786</v>
      </c>
      <c r="I26" s="1"/>
      <c r="J26" s="1">
        <v>285252</v>
      </c>
      <c r="K26" s="1"/>
      <c r="L26" s="1">
        <v>505359</v>
      </c>
      <c r="M26" s="27"/>
      <c r="N26" s="1">
        <v>9746</v>
      </c>
      <c r="O26" s="27"/>
      <c r="P26" s="388">
        <v>977736</v>
      </c>
      <c r="Q26" s="36"/>
      <c r="R26" s="27">
        <v>739240</v>
      </c>
      <c r="S26" s="49">
        <v>1065569</v>
      </c>
      <c r="T26" s="49">
        <v>977736</v>
      </c>
      <c r="U26" s="49">
        <v>0</v>
      </c>
    </row>
    <row r="27" spans="3:21" ht="6" customHeight="1">
      <c r="F27" s="76"/>
      <c r="H27" s="1"/>
      <c r="I27" s="27"/>
      <c r="J27" s="1"/>
      <c r="K27" s="27"/>
      <c r="L27" s="1"/>
      <c r="M27" s="27"/>
      <c r="N27" s="1"/>
      <c r="O27" s="27"/>
      <c r="P27" s="27"/>
      <c r="Q27" s="36"/>
      <c r="R27" s="1"/>
    </row>
    <row r="28" spans="3:21" ht="15.75" hidden="1" customHeight="1">
      <c r="C28" s="4" t="s">
        <v>192</v>
      </c>
      <c r="F28" s="76">
        <v>0</v>
      </c>
      <c r="H28" s="76">
        <v>0</v>
      </c>
      <c r="I28" s="27"/>
      <c r="J28" s="76">
        <v>0</v>
      </c>
      <c r="K28" s="27"/>
      <c r="L28" s="76">
        <v>0</v>
      </c>
      <c r="M28" s="13"/>
      <c r="N28" s="76">
        <v>0</v>
      </c>
      <c r="O28" s="13"/>
      <c r="P28" s="76">
        <v>0</v>
      </c>
      <c r="Q28" s="36"/>
      <c r="R28" s="13">
        <v>0</v>
      </c>
    </row>
    <row r="29" spans="3:21" ht="6" hidden="1" customHeight="1">
      <c r="H29" s="1"/>
      <c r="I29" s="27"/>
      <c r="J29" s="1"/>
      <c r="K29" s="27"/>
      <c r="L29" s="27"/>
      <c r="M29" s="27"/>
      <c r="N29" s="1"/>
      <c r="O29" s="27"/>
      <c r="P29" s="27"/>
      <c r="Q29" s="36"/>
      <c r="R29" s="1"/>
    </row>
    <row r="30" spans="3:21" ht="15.75" customHeight="1">
      <c r="C30" s="4" t="s">
        <v>189</v>
      </c>
      <c r="D30" s="32">
        <v>0</v>
      </c>
      <c r="F30" s="32">
        <v>144525</v>
      </c>
      <c r="H30" s="32">
        <v>231117</v>
      </c>
      <c r="I30" s="27"/>
      <c r="J30" s="32">
        <v>650472</v>
      </c>
      <c r="K30" s="27"/>
      <c r="L30" s="32">
        <v>1108785</v>
      </c>
      <c r="M30" s="27"/>
      <c r="N30" s="32">
        <v>28727</v>
      </c>
      <c r="O30" s="27">
        <v>0</v>
      </c>
      <c r="P30" s="32">
        <v>2163626</v>
      </c>
      <c r="Q30" s="36"/>
      <c r="R30" s="32">
        <v>1185890</v>
      </c>
      <c r="S30" s="49">
        <v>-16082</v>
      </c>
      <c r="U30" s="49">
        <v>1185890</v>
      </c>
    </row>
    <row r="31" spans="3:21" ht="7.5" customHeight="1">
      <c r="H31" s="1"/>
      <c r="I31" s="27"/>
      <c r="J31" s="1"/>
      <c r="K31" s="27"/>
      <c r="L31" s="27"/>
      <c r="M31" s="27"/>
      <c r="N31" s="1"/>
      <c r="O31" s="27"/>
      <c r="P31" s="1"/>
      <c r="Q31" s="36"/>
    </row>
    <row r="32" spans="3:21" ht="15.75" customHeight="1">
      <c r="C32" s="3" t="s">
        <v>193</v>
      </c>
      <c r="D32" s="355"/>
      <c r="E32" s="3"/>
      <c r="F32" s="3"/>
      <c r="G32" s="3"/>
      <c r="H32" s="1"/>
      <c r="I32" s="27"/>
      <c r="J32" s="1"/>
      <c r="K32" s="27"/>
      <c r="L32" s="27"/>
      <c r="M32" s="27"/>
      <c r="N32" s="1"/>
      <c r="O32" s="27"/>
      <c r="P32" s="1"/>
      <c r="Q32" s="36"/>
    </row>
    <row r="33" spans="1:19" ht="7.5" customHeight="1">
      <c r="C33" s="3"/>
      <c r="D33" s="355"/>
      <c r="E33" s="3"/>
      <c r="F33" s="3"/>
      <c r="G33" s="3"/>
      <c r="H33" s="1"/>
      <c r="I33" s="27"/>
      <c r="J33" s="1"/>
      <c r="K33" s="27"/>
      <c r="L33" s="27"/>
      <c r="M33" s="27"/>
      <c r="N33" s="1"/>
      <c r="O33" s="27"/>
      <c r="P33" s="27"/>
      <c r="Q33" s="36"/>
    </row>
    <row r="34" spans="1:19" ht="15.75" customHeight="1" thickBot="1">
      <c r="C34" s="4" t="s">
        <v>107</v>
      </c>
      <c r="D34" s="51">
        <v>2939690</v>
      </c>
      <c r="F34" s="51">
        <v>581795</v>
      </c>
      <c r="H34" s="51">
        <v>266424</v>
      </c>
      <c r="I34" s="27"/>
      <c r="J34" s="51">
        <v>418453</v>
      </c>
      <c r="K34" s="27"/>
      <c r="L34" s="51">
        <v>1000558</v>
      </c>
      <c r="M34" s="27"/>
      <c r="N34" s="51">
        <v>132943</v>
      </c>
      <c r="O34" s="27"/>
      <c r="P34" s="385">
        <v>5339863</v>
      </c>
      <c r="Q34" s="36"/>
      <c r="R34" s="1"/>
      <c r="S34" s="49">
        <v>-5339863</v>
      </c>
    </row>
    <row r="35" spans="1:19" ht="9" customHeight="1" thickTop="1">
      <c r="H35" s="84"/>
      <c r="I35" s="84"/>
      <c r="J35" s="84"/>
      <c r="K35" s="84"/>
      <c r="L35" s="84"/>
      <c r="M35" s="84"/>
      <c r="N35" s="84"/>
      <c r="O35" s="84"/>
      <c r="P35" s="84"/>
      <c r="Q35" s="85"/>
    </row>
    <row r="36" spans="1:19" ht="15.75" thickBot="1">
      <c r="B36" s="4"/>
      <c r="C36" s="4" t="s">
        <v>104</v>
      </c>
      <c r="D36" s="51">
        <v>0</v>
      </c>
      <c r="F36" s="51">
        <v>639203</v>
      </c>
      <c r="H36" s="51">
        <v>190460</v>
      </c>
      <c r="I36" s="27"/>
      <c r="J36" s="51">
        <v>321378</v>
      </c>
      <c r="K36" s="27"/>
      <c r="L36" s="51">
        <v>1427643</v>
      </c>
      <c r="M36" s="27"/>
      <c r="N36" s="51">
        <v>56841</v>
      </c>
      <c r="O36" s="27"/>
      <c r="P36" s="131"/>
      <c r="Q36" s="36"/>
      <c r="R36" s="292">
        <v>2635525</v>
      </c>
    </row>
    <row r="37" spans="1:19" ht="15.75" thickTop="1">
      <c r="B37" s="4"/>
      <c r="H37" s="84"/>
      <c r="I37" s="84"/>
      <c r="J37" s="84"/>
      <c r="K37" s="84"/>
      <c r="L37" s="84"/>
      <c r="M37" s="84"/>
      <c r="N37" s="84"/>
      <c r="O37" s="84"/>
    </row>
    <row r="38" spans="1:19" ht="13.5" customHeight="1">
      <c r="B38" s="4"/>
      <c r="H38" s="84"/>
      <c r="I38" s="84"/>
      <c r="J38" s="84"/>
      <c r="K38" s="84"/>
      <c r="L38" s="84"/>
      <c r="M38" s="84"/>
      <c r="N38" s="84"/>
      <c r="O38" s="84"/>
    </row>
    <row r="39" spans="1:19">
      <c r="B39" s="4"/>
      <c r="H39" s="84"/>
      <c r="I39" s="84"/>
      <c r="J39" s="84"/>
      <c r="K39" s="84"/>
      <c r="L39" s="84"/>
      <c r="M39" s="84"/>
      <c r="N39" s="84"/>
      <c r="O39" s="84"/>
    </row>
    <row r="40" spans="1:19">
      <c r="A40" s="4" t="s">
        <v>194</v>
      </c>
      <c r="B40" s="4"/>
      <c r="H40" s="84"/>
      <c r="I40" s="84"/>
      <c r="J40" s="84"/>
      <c r="K40" s="84"/>
      <c r="L40" s="84"/>
      <c r="M40" s="84"/>
      <c r="N40" s="84"/>
      <c r="O40" s="84"/>
    </row>
    <row r="41" spans="1:19">
      <c r="B41" s="4"/>
      <c r="H41" s="84"/>
      <c r="I41" s="84"/>
      <c r="J41" s="84"/>
      <c r="K41" s="84"/>
      <c r="L41" s="84"/>
      <c r="M41" s="84"/>
      <c r="N41" s="84"/>
      <c r="O41" s="84"/>
    </row>
    <row r="42" spans="1:19">
      <c r="B42" s="4"/>
      <c r="H42" s="84"/>
      <c r="I42" s="84"/>
      <c r="J42" s="84"/>
      <c r="K42" s="84"/>
      <c r="L42" s="84"/>
      <c r="M42" s="84"/>
      <c r="N42" s="84"/>
      <c r="O42" s="84"/>
    </row>
    <row r="43" spans="1:19">
      <c r="H43" s="84"/>
      <c r="I43" s="84"/>
      <c r="J43" s="84"/>
      <c r="K43" s="84"/>
      <c r="L43" s="84"/>
      <c r="M43" s="84"/>
      <c r="N43" s="84"/>
      <c r="O43" s="84"/>
      <c r="P43" s="84"/>
      <c r="Q43" s="85"/>
    </row>
    <row r="44" spans="1:19" ht="9" customHeight="1">
      <c r="H44" s="84"/>
      <c r="I44" s="84"/>
      <c r="J44" s="84"/>
      <c r="K44" s="84"/>
      <c r="L44" s="84"/>
      <c r="M44" s="84"/>
      <c r="N44" s="84"/>
      <c r="O44" s="84"/>
      <c r="P44" s="84"/>
      <c r="Q44" s="85"/>
    </row>
    <row r="45" spans="1:19">
      <c r="B45" s="4"/>
      <c r="F45" s="43"/>
      <c r="G45" s="43"/>
    </row>
    <row r="46" spans="1:19">
      <c r="B46" s="4"/>
      <c r="F46" s="43"/>
      <c r="G46" s="43"/>
    </row>
    <row r="47" spans="1:19" ht="12" customHeight="1">
      <c r="B47" s="4"/>
      <c r="F47" s="43"/>
      <c r="G47" s="43"/>
    </row>
    <row r="48" spans="1:19">
      <c r="B48" s="4"/>
    </row>
    <row r="49" spans="2:7">
      <c r="B49" s="4"/>
      <c r="F49" s="29"/>
      <c r="G49" s="29"/>
    </row>
    <row r="50" spans="2:7">
      <c r="B50" s="4"/>
    </row>
    <row r="51" spans="2:7">
      <c r="B51" s="4"/>
    </row>
    <row r="52" spans="2:7">
      <c r="B52" s="4"/>
      <c r="F52" s="43"/>
      <c r="G52" s="43"/>
    </row>
    <row r="53" spans="2:7">
      <c r="B53" s="4"/>
      <c r="F53" s="43"/>
      <c r="G53" s="43"/>
    </row>
    <row r="54" spans="2:7">
      <c r="B54" s="4"/>
      <c r="F54" s="29"/>
      <c r="G54" s="29"/>
    </row>
    <row r="55" spans="2:7">
      <c r="B55" s="4" t="s">
        <v>108</v>
      </c>
      <c r="F55" s="29"/>
      <c r="G55" s="29"/>
    </row>
    <row r="56" spans="2:7">
      <c r="B56" s="4"/>
      <c r="F56" s="29"/>
      <c r="G56" s="29"/>
    </row>
  </sheetData>
  <phoneticPr fontId="0" type="noConversion"/>
  <pageMargins left="1" right="0.75" top="1" bottom="0.5" header="0.5" footer="0.25"/>
  <pageSetup paperSize="9" scale="99" orientation="landscape" r:id="rId1"/>
  <headerFooter alignWithMargins="0">
    <oddFooter xml:space="preserve">&amp;C&amp;"Times New Roman,Regular"&amp;11 13&amp;"Arial,Regular"&amp;10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A1:H79"/>
  <sheetViews>
    <sheetView view="pageBreakPreview" topLeftCell="B28" zoomScaleSheetLayoutView="100" workbookViewId="0">
      <selection activeCell="D34" sqref="D34"/>
    </sheetView>
  </sheetViews>
  <sheetFormatPr defaultRowHeight="15"/>
  <cols>
    <col min="1" max="1" width="4.42578125" style="4" hidden="1" customWidth="1"/>
    <col min="2" max="2" width="5.42578125" style="4" customWidth="1"/>
    <col min="3" max="3" width="63" style="4" customWidth="1"/>
    <col min="4" max="4" width="10.42578125" style="4" customWidth="1"/>
    <col min="5" max="5" width="0.5703125" style="4" customWidth="1"/>
    <col min="6" max="6" width="12.85546875" style="4" bestFit="1" customWidth="1"/>
    <col min="7" max="16384" width="9.140625" style="4"/>
  </cols>
  <sheetData>
    <row r="1" spans="2:7" s="29" customFormat="1" ht="15" customHeight="1">
      <c r="B1" s="22"/>
      <c r="E1" s="30"/>
      <c r="F1" s="30"/>
      <c r="G1" s="30"/>
    </row>
    <row r="2" spans="2:7" s="29" customFormat="1" ht="15" customHeight="1">
      <c r="B2" s="39" t="s">
        <v>138</v>
      </c>
      <c r="E2" s="30"/>
      <c r="F2" s="30"/>
      <c r="G2" s="30"/>
    </row>
    <row r="3" spans="2:7" s="29" customFormat="1" ht="6.75" customHeight="1">
      <c r="B3" s="39"/>
      <c r="E3" s="30"/>
      <c r="F3" s="30"/>
      <c r="G3" s="30"/>
    </row>
    <row r="4" spans="2:7" s="29" customFormat="1" ht="15" customHeight="1">
      <c r="B4" s="22" t="s">
        <v>89</v>
      </c>
      <c r="E4" s="30"/>
      <c r="F4" s="30"/>
      <c r="G4" s="30"/>
    </row>
    <row r="5" spans="2:7" s="29" customFormat="1" ht="12" customHeight="1">
      <c r="B5" s="39"/>
      <c r="C5" s="34"/>
      <c r="D5" s="33"/>
      <c r="E5" s="30"/>
      <c r="F5" s="30"/>
      <c r="G5" s="30"/>
    </row>
    <row r="6" spans="2:7" s="29" customFormat="1" ht="16.5" customHeight="1">
      <c r="B6" s="22">
        <v>12</v>
      </c>
      <c r="C6" s="3" t="s">
        <v>195</v>
      </c>
      <c r="D6" s="9">
        <v>2014</v>
      </c>
      <c r="E6" s="4"/>
      <c r="F6" s="9">
        <v>2013</v>
      </c>
      <c r="G6" s="30"/>
    </row>
    <row r="7" spans="2:7" s="29" customFormat="1" ht="15" customHeight="1">
      <c r="B7" s="22"/>
      <c r="C7" s="4"/>
      <c r="D7" s="10" t="s">
        <v>7</v>
      </c>
      <c r="E7" s="4"/>
      <c r="F7" s="10" t="s">
        <v>7</v>
      </c>
      <c r="G7" s="30"/>
    </row>
    <row r="8" spans="2:7" s="29" customFormat="1" ht="15" customHeight="1">
      <c r="B8" s="207"/>
      <c r="C8" s="3" t="s">
        <v>185</v>
      </c>
      <c r="D8" s="86"/>
      <c r="E8" s="4"/>
      <c r="F8" s="86"/>
      <c r="G8" s="30"/>
    </row>
    <row r="9" spans="2:7" s="29" customFormat="1">
      <c r="B9" s="22"/>
      <c r="C9" s="4" t="s">
        <v>196</v>
      </c>
      <c r="D9" s="1">
        <v>217004</v>
      </c>
      <c r="E9" s="73"/>
      <c r="F9" s="1">
        <v>210306</v>
      </c>
      <c r="G9" s="30"/>
    </row>
    <row r="10" spans="2:7" s="29" customFormat="1">
      <c r="B10" s="22"/>
      <c r="C10" s="4" t="s">
        <v>187</v>
      </c>
      <c r="D10" s="300">
        <v>58825</v>
      </c>
      <c r="E10" s="73"/>
      <c r="F10" s="1">
        <v>6698</v>
      </c>
      <c r="G10" s="30"/>
    </row>
    <row r="11" spans="2:7" s="29" customFormat="1">
      <c r="B11" s="22"/>
      <c r="C11" s="4" t="s">
        <v>197</v>
      </c>
      <c r="D11" s="32">
        <v>275829</v>
      </c>
      <c r="E11" s="73"/>
      <c r="F11" s="32">
        <v>217004</v>
      </c>
      <c r="G11" s="30"/>
    </row>
    <row r="12" spans="2:7" s="29" customFormat="1" ht="5.25" customHeight="1">
      <c r="B12" s="22"/>
      <c r="C12" s="4"/>
      <c r="D12" s="27"/>
      <c r="E12" s="73"/>
      <c r="F12" s="73"/>
      <c r="G12" s="30"/>
    </row>
    <row r="13" spans="2:7" s="29" customFormat="1">
      <c r="B13" s="207"/>
      <c r="C13" s="3" t="s">
        <v>198</v>
      </c>
      <c r="D13" s="27"/>
      <c r="E13" s="73"/>
      <c r="F13" s="73"/>
      <c r="G13" s="30"/>
    </row>
    <row r="14" spans="2:7" s="29" customFormat="1">
      <c r="B14" s="22"/>
      <c r="C14" s="4" t="s">
        <v>196</v>
      </c>
      <c r="D14" s="27">
        <v>136492</v>
      </c>
      <c r="E14" s="73"/>
      <c r="F14" s="27">
        <v>66213</v>
      </c>
      <c r="G14" s="30"/>
    </row>
    <row r="15" spans="2:7" s="29" customFormat="1">
      <c r="B15" s="22"/>
      <c r="C15" s="4" t="s">
        <v>199</v>
      </c>
      <c r="D15" s="388">
        <v>87833</v>
      </c>
      <c r="E15" s="73"/>
      <c r="F15" s="27">
        <v>70279</v>
      </c>
      <c r="G15" s="30"/>
    </row>
    <row r="16" spans="2:7" s="29" customFormat="1">
      <c r="B16" s="22"/>
      <c r="C16" s="4" t="s">
        <v>197</v>
      </c>
      <c r="D16" s="32">
        <v>224325</v>
      </c>
      <c r="E16" s="73"/>
      <c r="F16" s="32">
        <v>136492</v>
      </c>
      <c r="G16" s="30"/>
    </row>
    <row r="17" spans="2:7" s="29" customFormat="1">
      <c r="B17" s="22"/>
      <c r="C17" s="4"/>
      <c r="D17" s="27"/>
      <c r="E17" s="73"/>
      <c r="F17" s="73"/>
      <c r="G17" s="30"/>
    </row>
    <row r="18" spans="2:7" s="29" customFormat="1" ht="15.75" thickBot="1">
      <c r="B18" s="22"/>
      <c r="C18" s="4" t="s">
        <v>200</v>
      </c>
      <c r="D18" s="386">
        <v>51504</v>
      </c>
      <c r="E18" s="73"/>
      <c r="F18" s="31">
        <v>80512</v>
      </c>
      <c r="G18" s="30"/>
    </row>
    <row r="19" spans="2:7" s="29" customFormat="1" ht="15.75" thickTop="1">
      <c r="B19" s="22"/>
      <c r="C19" s="4"/>
      <c r="D19" s="27"/>
      <c r="E19" s="73"/>
      <c r="F19" s="73"/>
      <c r="G19" s="30"/>
    </row>
    <row r="20" spans="2:7" s="29" customFormat="1">
      <c r="B20" s="165">
        <v>12.1</v>
      </c>
      <c r="C20" s="4" t="s">
        <v>201</v>
      </c>
      <c r="D20" s="27"/>
      <c r="E20" s="73"/>
      <c r="F20" s="73"/>
      <c r="G20" s="30"/>
    </row>
    <row r="21" spans="2:7" s="29" customFormat="1" ht="11.25" customHeight="1">
      <c r="B21" s="39"/>
      <c r="C21" s="34"/>
      <c r="D21" s="33"/>
      <c r="E21" s="30"/>
      <c r="F21" s="30"/>
      <c r="G21" s="30"/>
    </row>
    <row r="22" spans="2:7" s="29" customFormat="1">
      <c r="B22" s="22">
        <v>13</v>
      </c>
      <c r="C22" s="3" t="s">
        <v>202</v>
      </c>
      <c r="D22" s="356">
        <v>2014</v>
      </c>
      <c r="E22" s="357"/>
      <c r="F22" s="356">
        <v>2013</v>
      </c>
      <c r="G22" s="30"/>
    </row>
    <row r="23" spans="2:7" s="29" customFormat="1">
      <c r="B23" s="22"/>
      <c r="C23" s="4"/>
      <c r="D23" s="358" t="s">
        <v>7</v>
      </c>
      <c r="E23" s="359"/>
      <c r="F23" s="358" t="s">
        <v>7</v>
      </c>
      <c r="G23" s="30"/>
    </row>
    <row r="24" spans="2:7" s="29" customFormat="1">
      <c r="B24" s="22"/>
      <c r="C24" s="4"/>
      <c r="D24" s="358"/>
      <c r="E24" s="359"/>
      <c r="F24" s="358"/>
      <c r="G24" s="30"/>
    </row>
    <row r="25" spans="2:7" s="29" customFormat="1">
      <c r="B25" s="22"/>
      <c r="C25" s="4" t="s">
        <v>203</v>
      </c>
      <c r="D25" s="1">
        <v>1323205</v>
      </c>
      <c r="E25" s="27"/>
      <c r="F25" s="1">
        <v>0</v>
      </c>
      <c r="G25" s="30"/>
    </row>
    <row r="26" spans="2:7" s="29" customFormat="1">
      <c r="B26" s="22"/>
      <c r="C26" s="4" t="s">
        <v>204</v>
      </c>
      <c r="D26" s="1">
        <v>40483</v>
      </c>
      <c r="E26" s="27"/>
      <c r="F26" s="1">
        <v>0</v>
      </c>
      <c r="G26" s="30"/>
    </row>
    <row r="27" spans="2:7" s="29" customFormat="1" ht="15.75" thickBot="1">
      <c r="B27" s="22"/>
      <c r="C27" s="4"/>
      <c r="D27" s="387">
        <v>1363688</v>
      </c>
      <c r="E27" s="27"/>
      <c r="F27" s="294">
        <v>0</v>
      </c>
      <c r="G27" s="30"/>
    </row>
    <row r="28" spans="2:7" s="29" customFormat="1" ht="15.75" thickTop="1">
      <c r="B28" s="39"/>
      <c r="C28" s="34"/>
      <c r="D28" s="33"/>
      <c r="E28" s="30"/>
      <c r="F28" s="30"/>
      <c r="G28" s="30"/>
    </row>
    <row r="29" spans="2:7" s="29" customFormat="1">
      <c r="B29" s="39"/>
      <c r="C29" s="34"/>
      <c r="D29" s="33"/>
      <c r="E29" s="30"/>
      <c r="F29" s="30"/>
      <c r="G29" s="30"/>
    </row>
    <row r="30" spans="2:7" s="29" customFormat="1" ht="16.5" customHeight="1">
      <c r="B30" s="22">
        <v>14</v>
      </c>
      <c r="C30" s="43" t="s">
        <v>205</v>
      </c>
      <c r="D30" s="9">
        <v>2014</v>
      </c>
      <c r="E30" s="4"/>
      <c r="F30" s="9">
        <v>2013</v>
      </c>
      <c r="G30" s="30"/>
    </row>
    <row r="31" spans="2:7" s="29" customFormat="1" ht="13.5" customHeight="1">
      <c r="B31" s="22"/>
      <c r="C31" s="43"/>
      <c r="D31" s="10" t="s">
        <v>7</v>
      </c>
      <c r="E31" s="4"/>
      <c r="F31" s="10" t="s">
        <v>7</v>
      </c>
      <c r="G31" s="30"/>
    </row>
    <row r="32" spans="2:7" s="29" customFormat="1" ht="6.75" customHeight="1">
      <c r="B32" s="22"/>
      <c r="C32" s="43"/>
      <c r="D32" s="4"/>
      <c r="E32" s="4"/>
      <c r="F32" s="4"/>
      <c r="G32" s="30"/>
    </row>
    <row r="33" spans="2:8" s="29" customFormat="1">
      <c r="B33" s="22"/>
      <c r="C33" s="4" t="s">
        <v>206</v>
      </c>
      <c r="D33" s="24">
        <v>606684</v>
      </c>
      <c r="E33" s="4"/>
      <c r="F33" s="24">
        <v>187276</v>
      </c>
      <c r="G33" s="30"/>
    </row>
    <row r="34" spans="2:8" s="29" customFormat="1">
      <c r="B34" s="22"/>
      <c r="C34" s="29" t="s">
        <v>207</v>
      </c>
      <c r="D34" s="24">
        <v>190963</v>
      </c>
      <c r="E34" s="4"/>
      <c r="F34" s="24">
        <v>190147</v>
      </c>
      <c r="G34" s="30"/>
    </row>
    <row r="35" spans="2:8" s="29" customFormat="1" ht="15.75" thickBot="1">
      <c r="B35" s="22"/>
      <c r="C35" s="4"/>
      <c r="D35" s="387">
        <v>797647</v>
      </c>
      <c r="E35" s="4"/>
      <c r="F35" s="294">
        <v>377423</v>
      </c>
      <c r="G35" s="387">
        <f>D35-F35</f>
        <v>420224</v>
      </c>
      <c r="H35" s="294"/>
    </row>
    <row r="36" spans="2:8" s="29" customFormat="1" ht="7.5" customHeight="1" thickTop="1">
      <c r="B36" s="22"/>
      <c r="C36" s="4"/>
      <c r="D36" s="131"/>
      <c r="E36" s="4"/>
      <c r="F36" s="354"/>
      <c r="G36" s="30"/>
    </row>
    <row r="37" spans="2:8" s="29" customFormat="1" ht="12.75" customHeight="1">
      <c r="B37" s="22"/>
      <c r="C37" s="4"/>
      <c r="D37" s="4"/>
      <c r="E37" s="4"/>
      <c r="F37" s="4"/>
      <c r="G37" s="30"/>
    </row>
    <row r="38" spans="2:8" s="29" customFormat="1" ht="16.5" customHeight="1">
      <c r="B38" s="22">
        <v>15</v>
      </c>
      <c r="C38" s="43" t="s">
        <v>208</v>
      </c>
      <c r="D38" s="9">
        <v>2014</v>
      </c>
      <c r="E38" s="4"/>
      <c r="F38" s="9">
        <v>2013</v>
      </c>
      <c r="G38" s="30"/>
    </row>
    <row r="39" spans="2:8" s="29" customFormat="1" ht="16.5" customHeight="1">
      <c r="B39" s="22"/>
      <c r="C39" s="43"/>
      <c r="D39" s="10" t="s">
        <v>7</v>
      </c>
      <c r="E39" s="4"/>
      <c r="F39" s="10" t="s">
        <v>7</v>
      </c>
      <c r="G39" s="30"/>
    </row>
    <row r="40" spans="2:8" s="29" customFormat="1" ht="15" customHeight="1">
      <c r="B40" s="22"/>
      <c r="D40" s="86"/>
      <c r="E40" s="4"/>
      <c r="F40" s="86"/>
      <c r="G40" s="30"/>
    </row>
    <row r="41" spans="2:8" s="29" customFormat="1">
      <c r="B41" s="22"/>
      <c r="C41" s="29" t="s">
        <v>209</v>
      </c>
      <c r="D41" s="1">
        <v>127178</v>
      </c>
      <c r="E41" s="4"/>
      <c r="F41" s="29">
        <v>128051</v>
      </c>
      <c r="G41" s="30"/>
    </row>
    <row r="42" spans="2:8" s="29" customFormat="1">
      <c r="B42" s="22"/>
      <c r="C42" s="29" t="s">
        <v>210</v>
      </c>
      <c r="D42" s="24">
        <v>2870577</v>
      </c>
      <c r="E42" s="4"/>
      <c r="F42" s="29">
        <v>3589923</v>
      </c>
      <c r="G42" s="30"/>
    </row>
    <row r="43" spans="2:8" s="29" customFormat="1" ht="15.75" thickBot="1">
      <c r="B43" s="39"/>
      <c r="C43" s="34"/>
      <c r="D43" s="387">
        <v>2997755</v>
      </c>
      <c r="E43" s="4"/>
      <c r="F43" s="46">
        <v>3717974</v>
      </c>
      <c r="G43" s="30"/>
    </row>
    <row r="44" spans="2:8" s="29" customFormat="1" ht="6.75" customHeight="1" thickTop="1">
      <c r="B44" s="39"/>
      <c r="C44" s="34"/>
      <c r="D44" s="33"/>
      <c r="E44" s="30"/>
      <c r="F44" s="30"/>
      <c r="G44" s="30"/>
    </row>
    <row r="45" spans="2:8" s="29" customFormat="1">
      <c r="B45" s="42">
        <v>16</v>
      </c>
      <c r="C45" s="390" t="s">
        <v>211</v>
      </c>
      <c r="D45" s="9"/>
      <c r="E45" s="30"/>
      <c r="F45" s="30"/>
      <c r="G45" s="30"/>
    </row>
    <row r="46" spans="2:8" s="29" customFormat="1" ht="6.75" customHeight="1">
      <c r="D46" s="86"/>
      <c r="E46" s="30"/>
      <c r="F46" s="30"/>
      <c r="G46" s="30"/>
    </row>
    <row r="47" spans="2:8" s="29" customFormat="1" ht="12" customHeight="1">
      <c r="C47" s="435" t="s">
        <v>212</v>
      </c>
      <c r="D47" s="435"/>
      <c r="E47" s="425"/>
      <c r="F47" s="425"/>
      <c r="G47" s="30"/>
    </row>
    <row r="48" spans="2:8" s="29" customFormat="1" ht="12" customHeight="1">
      <c r="C48" s="435"/>
      <c r="D48" s="435"/>
      <c r="E48" s="425"/>
      <c r="F48" s="425"/>
      <c r="G48" s="30"/>
    </row>
    <row r="49" spans="2:8" s="29" customFormat="1" ht="5.25" customHeight="1">
      <c r="C49" s="435"/>
      <c r="D49" s="435"/>
      <c r="E49" s="425"/>
      <c r="F49" s="425"/>
      <c r="G49" s="30"/>
    </row>
    <row r="50" spans="2:8" s="29" customFormat="1" ht="10.5" customHeight="1">
      <c r="D50" s="9"/>
      <c r="E50" s="30"/>
      <c r="F50" s="30"/>
      <c r="G50" s="30"/>
    </row>
    <row r="51" spans="2:8" s="29" customFormat="1" ht="10.5" customHeight="1">
      <c r="D51" s="9"/>
      <c r="E51" s="30"/>
      <c r="F51" s="30"/>
      <c r="G51" s="30"/>
    </row>
    <row r="52" spans="2:8" s="29" customFormat="1" ht="14.25" customHeight="1">
      <c r="B52" s="391">
        <v>17</v>
      </c>
      <c r="C52" s="390" t="s">
        <v>213</v>
      </c>
      <c r="D52" s="9"/>
      <c r="E52" s="30"/>
      <c r="F52" s="30"/>
      <c r="G52" s="30"/>
    </row>
    <row r="53" spans="2:8" s="29" customFormat="1" ht="9.75" customHeight="1">
      <c r="D53" s="9"/>
      <c r="E53" s="30"/>
      <c r="F53" s="30"/>
      <c r="G53" s="30"/>
    </row>
    <row r="54" spans="2:8" s="29" customFormat="1" ht="14.25" customHeight="1">
      <c r="C54" s="436" t="s">
        <v>214</v>
      </c>
      <c r="D54" s="436"/>
      <c r="E54" s="436"/>
      <c r="F54" s="436"/>
      <c r="G54" s="30"/>
    </row>
    <row r="55" spans="2:8" s="29" customFormat="1" ht="14.25" customHeight="1">
      <c r="C55" s="436"/>
      <c r="D55" s="436"/>
      <c r="E55" s="436"/>
      <c r="F55" s="436"/>
      <c r="G55" s="30"/>
    </row>
    <row r="56" spans="2:8" s="29" customFormat="1" ht="32.25" customHeight="1">
      <c r="C56" s="436"/>
      <c r="D56" s="436"/>
      <c r="E56" s="436"/>
      <c r="F56" s="436"/>
      <c r="G56" s="30"/>
    </row>
    <row r="57" spans="2:8" s="29" customFormat="1" hidden="1">
      <c r="B57" s="42">
        <v>17</v>
      </c>
      <c r="C57" s="39" t="s">
        <v>215</v>
      </c>
      <c r="D57" s="9">
        <v>2014</v>
      </c>
      <c r="E57" s="4"/>
      <c r="F57" s="9">
        <v>2013</v>
      </c>
      <c r="H57" s="30"/>
    </row>
    <row r="58" spans="2:8" s="29" customFormat="1" hidden="1">
      <c r="C58" s="87"/>
      <c r="D58" s="10" t="s">
        <v>7</v>
      </c>
      <c r="E58" s="4"/>
      <c r="F58" s="10" t="s">
        <v>7</v>
      </c>
      <c r="H58" s="30"/>
    </row>
    <row r="59" spans="2:8" s="29" customFormat="1" ht="13.5" hidden="1" customHeight="1">
      <c r="C59" s="87"/>
      <c r="D59" s="4"/>
      <c r="E59" s="30"/>
      <c r="F59" s="30"/>
      <c r="H59" s="30"/>
    </row>
    <row r="60" spans="2:8" s="29" customFormat="1" ht="7.5" hidden="1" customHeight="1" thickBot="1">
      <c r="C60" s="34" t="s">
        <v>216</v>
      </c>
      <c r="D60" s="292">
        <v>0</v>
      </c>
      <c r="E60" s="30"/>
      <c r="F60" s="292">
        <v>0</v>
      </c>
      <c r="H60" s="30"/>
    </row>
    <row r="61" spans="2:8" ht="9" customHeight="1">
      <c r="B61" s="22"/>
      <c r="C61" s="437" t="s">
        <v>217</v>
      </c>
      <c r="D61" s="437"/>
      <c r="E61" s="437"/>
      <c r="F61" s="437"/>
    </row>
    <row r="62" spans="2:8" ht="42" customHeight="1">
      <c r="C62" s="437"/>
      <c r="D62" s="437"/>
      <c r="E62" s="437"/>
      <c r="F62" s="437"/>
    </row>
    <row r="63" spans="2:8" s="29" customFormat="1">
      <c r="B63" s="42"/>
      <c r="G63" s="30"/>
    </row>
    <row r="64" spans="2:8" s="29" customFormat="1">
      <c r="E64" s="30"/>
      <c r="F64" s="30"/>
      <c r="G64" s="30"/>
    </row>
    <row r="65" spans="3:8" s="29" customFormat="1" ht="15.75" customHeight="1">
      <c r="C65" s="39"/>
      <c r="D65" s="9"/>
      <c r="E65" s="30"/>
      <c r="F65" s="9"/>
      <c r="H65" s="30"/>
    </row>
    <row r="66" spans="3:8" s="29" customFormat="1" ht="15.75" customHeight="1">
      <c r="C66" s="39"/>
      <c r="D66" s="86"/>
      <c r="E66" s="30"/>
      <c r="F66" s="86"/>
      <c r="H66" s="30"/>
    </row>
    <row r="67" spans="3:8" s="29" customFormat="1" ht="11.25" customHeight="1">
      <c r="C67" s="4"/>
      <c r="D67" s="4"/>
      <c r="E67" s="30"/>
      <c r="F67" s="30"/>
      <c r="H67" s="30"/>
    </row>
    <row r="68" spans="3:8" s="29" customFormat="1" ht="15.75" customHeight="1">
      <c r="F68" s="41"/>
      <c r="H68" s="30"/>
    </row>
    <row r="69" spans="3:8" s="29" customFormat="1" ht="5.25" customHeight="1">
      <c r="F69" s="41"/>
      <c r="H69" s="30"/>
    </row>
    <row r="70" spans="3:8" s="29" customFormat="1" ht="15.75" customHeight="1">
      <c r="F70" s="41"/>
      <c r="H70" s="30"/>
    </row>
    <row r="71" spans="3:8" s="29" customFormat="1" ht="15.75" customHeight="1">
      <c r="F71" s="41"/>
      <c r="H71" s="30"/>
    </row>
    <row r="72" spans="3:8" s="29" customFormat="1" ht="9" customHeight="1">
      <c r="F72" s="41"/>
      <c r="H72" s="30"/>
    </row>
    <row r="73" spans="3:8" s="29" customFormat="1" ht="15.75" customHeight="1">
      <c r="F73" s="41"/>
      <c r="H73" s="30"/>
    </row>
    <row r="74" spans="3:8" s="29" customFormat="1" ht="8.25" customHeight="1">
      <c r="F74" s="41"/>
      <c r="H74" s="30"/>
    </row>
    <row r="75" spans="3:8" s="29" customFormat="1" ht="15.75" customHeight="1">
      <c r="F75" s="41"/>
      <c r="H75" s="30"/>
    </row>
    <row r="76" spans="3:8" s="29" customFormat="1" ht="15.75" customHeight="1">
      <c r="F76" s="41"/>
      <c r="H76" s="30"/>
    </row>
    <row r="77" spans="3:8">
      <c r="C77" s="29"/>
      <c r="D77" s="29"/>
      <c r="E77" s="29"/>
      <c r="F77" s="41"/>
    </row>
    <row r="78" spans="3:8">
      <c r="C78" s="29"/>
      <c r="D78" s="29"/>
      <c r="E78" s="29"/>
      <c r="F78" s="41"/>
    </row>
    <row r="79" spans="3:8">
      <c r="C79" s="29"/>
      <c r="D79" s="29"/>
      <c r="E79" s="29"/>
      <c r="F79" s="41"/>
    </row>
  </sheetData>
  <mergeCells count="3">
    <mergeCell ref="C47:F49"/>
    <mergeCell ref="C54:F56"/>
    <mergeCell ref="C61:F62"/>
  </mergeCells>
  <phoneticPr fontId="2" type="noConversion"/>
  <pageMargins left="1" right="0.75" top="1" bottom="0.5" header="0.5" footer="0.25"/>
  <pageSetup paperSize="9" scale="90" orientation="portrait" r:id="rId1"/>
  <headerFooter alignWithMargins="0">
    <oddFooter>&amp;C&amp;"Times New Roman,Regular"&amp;11 14</oddFooter>
  </headerFooter>
  <rowBreaks count="2" manualBreakCount="2">
    <brk id="62" max="5" man="1"/>
    <brk id="67" min="1" max="5"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NEC Computers International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income&amp; expenditure</dc:title>
  <dc:subject/>
  <dc:creator>NEC Computers International</dc:creator>
  <cp:keywords>receipts</cp:keywords>
  <dc:description/>
  <cp:lastModifiedBy>X</cp:lastModifiedBy>
  <cp:revision/>
  <dcterms:created xsi:type="dcterms:W3CDTF">2003-04-01T06:02:32Z</dcterms:created>
  <dcterms:modified xsi:type="dcterms:W3CDTF">2022-06-08T06:47:15Z</dcterms:modified>
  <cp:category/>
  <cp:contentStatus/>
</cp:coreProperties>
</file>